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432" tabRatio="841"/>
  </bookViews>
  <sheets>
    <sheet name="RCT" sheetId="3" r:id="rId1"/>
  </sheets>
  <definedNames>
    <definedName name="_xlnm._FilterDatabase" localSheetId="0" hidden="1">RCT!$A$3:$F$100</definedName>
    <definedName name="_xlnm.Print_Area" localSheetId="0">RCT!$A$1:$J$154</definedName>
  </definedNames>
  <calcPr calcId="152511"/>
</workbook>
</file>

<file path=xl/calcChain.xml><?xml version="1.0" encoding="utf-8"?>
<calcChain xmlns="http://schemas.openxmlformats.org/spreadsheetml/2006/main">
  <c r="C154" i="3"/>
  <c r="H136"/>
  <c r="I136" s="1"/>
  <c r="H112"/>
  <c r="I112" s="1"/>
  <c r="I114" s="1"/>
  <c r="F138"/>
  <c r="G137"/>
  <c r="D138"/>
  <c r="B138"/>
  <c r="G114"/>
  <c r="H114" l="1"/>
  <c r="G136"/>
  <c r="G135"/>
  <c r="E132" l="1"/>
  <c r="G132" s="1"/>
  <c r="H138"/>
  <c r="I138"/>
  <c r="I15"/>
  <c r="I98"/>
  <c r="H98"/>
  <c r="G47"/>
  <c r="I85"/>
  <c r="H85"/>
  <c r="I81"/>
  <c r="H81"/>
  <c r="I80"/>
  <c r="H80"/>
  <c r="I79"/>
  <c r="H79"/>
  <c r="I78"/>
  <c r="H78"/>
  <c r="I74"/>
  <c r="H74"/>
  <c r="I67"/>
  <c r="H67"/>
  <c r="I62"/>
  <c r="H62"/>
  <c r="I47"/>
  <c r="I44"/>
  <c r="I32"/>
  <c r="I57"/>
  <c r="H57"/>
  <c r="H47"/>
  <c r="I8" l="1"/>
  <c r="I24"/>
  <c r="H24"/>
  <c r="I21"/>
  <c r="H21"/>
  <c r="I6"/>
  <c r="H6"/>
  <c r="E100"/>
  <c r="E86"/>
  <c r="E69"/>
  <c r="E30"/>
  <c r="G100"/>
  <c r="G86"/>
  <c r="G69"/>
  <c r="G30"/>
  <c r="I69" l="1"/>
  <c r="I86" l="1"/>
  <c r="H86"/>
  <c r="H30" l="1"/>
  <c r="I30"/>
  <c r="D86" l="1"/>
  <c r="E134" s="1"/>
  <c r="G134" s="1"/>
  <c r="D69"/>
  <c r="E133" s="1"/>
  <c r="E138" l="1"/>
  <c r="G133"/>
  <c r="G138" s="1"/>
  <c r="H69"/>
  <c r="H100" l="1"/>
  <c r="I100"/>
</calcChain>
</file>

<file path=xl/sharedStrings.xml><?xml version="1.0" encoding="utf-8"?>
<sst xmlns="http://schemas.openxmlformats.org/spreadsheetml/2006/main" count="306" uniqueCount="170">
  <si>
    <t>Stato</t>
  </si>
  <si>
    <t>TOTALE</t>
  </si>
  <si>
    <t>anno sinistro</t>
  </si>
  <si>
    <t>sx liquidati</t>
  </si>
  <si>
    <t>sinistri senza seguito</t>
  </si>
  <si>
    <t>TOTALI</t>
  </si>
  <si>
    <t xml:space="preserve">ANNO </t>
  </si>
  <si>
    <t>COMPAGNIA</t>
  </si>
  <si>
    <t>PREMIO LORDO AA</t>
  </si>
  <si>
    <t xml:space="preserve">PREMIO LORDO RP </t>
  </si>
  <si>
    <t xml:space="preserve">NOTE </t>
  </si>
  <si>
    <t>Data Accadimento</t>
  </si>
  <si>
    <t>Data chiusura</t>
  </si>
  <si>
    <t>Ipotesi di costo per Compagnia con franchigia di euro 1.500,00</t>
  </si>
  <si>
    <t>anno 2012</t>
  </si>
  <si>
    <t>S.S.</t>
  </si>
  <si>
    <t>DANNI A MURO DI RECINZIONE DURANTE MESSA IN SICUREZZA DI TETTOIA EDIFICIO COMUNALE</t>
  </si>
  <si>
    <t>Liquidato</t>
  </si>
  <si>
    <t>INCIAMPA SU TRANSENNA DOPO ATTRAVERSAMENTO PEDONALE</t>
  </si>
  <si>
    <t>CADE SU GRADINO DI PIAZZA CAVOUR (MERCATO)</t>
  </si>
  <si>
    <t>(MINORE)-GIARDINI V.FERMI: FERITO SU ALTALENA DANNEGGIATA</t>
  </si>
  <si>
    <t>CADE SU POZZETTO APERTO IN PARK P.ZZA DELLA LIBERTA'</t>
  </si>
  <si>
    <t>DANNI AUTO PER "DISCONNESSIONE MANTO STRADALE"</t>
  </si>
  <si>
    <t>DANNI AUTO DA BUCA STRADALE</t>
  </si>
  <si>
    <t>LESIONI DA CADUTA IN PIAZZA CAVOUR</t>
  </si>
  <si>
    <t>LESIONI PER DISSESTATO FONDO STRADALE VIALE DON MINZONI</t>
  </si>
  <si>
    <t>(MINORE)-DANNI A SEGUITO DI CADUTA IN PIAZZA CAVOUR</t>
  </si>
  <si>
    <t>DANNI AUTOVETTURA DA CALCARE ACQUA DI IRRIGAZIONE</t>
  </si>
  <si>
    <t>RICHIESTA DANNI AUTO DA EVENTO ATMOSFERICO</t>
  </si>
  <si>
    <t>RICHIESTA DANNI FABBRICATO E COSE A SEGUITO EVENTO ATMOSFERICO</t>
  </si>
  <si>
    <t>ANNI A CARTELLONISTICA ROTATORIA EX S.R.69/PRUNETO</t>
  </si>
  <si>
    <t>CADUTA PER SCONNESSIONE PAVIMENTAZIONE VIA BORRO DELLA MADONNA</t>
  </si>
  <si>
    <t>DANNI AUTO DA EVENTO ATMOSFERICO</t>
  </si>
  <si>
    <t>(MINORE): CADUTA PER SCONNESSIONE MARCIAPIEDE V.LE GRAMSCI C/O SCUOLA MASACCIO</t>
  </si>
  <si>
    <t>DURANTE PASSEGGIATA IN BICICLETTA VIENE TRAVOLTO DA RAMI DI PINO PER CADUTA DELL'ALBERO</t>
  </si>
  <si>
    <t>DANNI A NEGOZIO PER CATTIVA RICEZIONE FOGNARIA A SEGUITO DI COPIOSE PIOGGE</t>
  </si>
  <si>
    <t>DANNI AUTO PER SUPPOSTA VISIBILITÀ DI TRANSENNE</t>
  </si>
  <si>
    <t>(MINORE)-LESIONI SUBITE NEL TENTATIVO DI EVITARE CADUTA DA MOTO CAUSA MANTO STRADALE SCONNESSO</t>
  </si>
  <si>
    <t>INFILTRAZIONI DA COPIOSE PIOGGE</t>
  </si>
  <si>
    <t>LESIONI PERSONALI DA CADUTA PER MANTO STRADALE DISCONNESSO VIA TORINO</t>
  </si>
  <si>
    <t>anno 2013</t>
  </si>
  <si>
    <t>CADE X SCONNESSIONE DEL MARCIAPIEDE VIA DEL PORCELLINO</t>
  </si>
  <si>
    <t>DANNI AUTO PER ASSERITO MANTO STRADALE DISSESTATO</t>
  </si>
  <si>
    <t>RICHIESTA DANNI PER LESIONI FISICHE A SEGUITO CADUTA IN PROFONDA BUCA SULL'ASFALTO DI VIA ROMA</t>
  </si>
  <si>
    <t>DANNI AUTO PER MANTO STRADALE DISSESTATO IN L.NO DON MINZONI</t>
  </si>
  <si>
    <t>LESIONI DA CADUTA SU MARCIAPIEDE DEL PONTE IPAZIA</t>
  </si>
  <si>
    <t>DANNI AUTO PER ASSERITO MANTO STRADALE DISSESTATO IN ROTATORIA S.ANDREA -SS 69</t>
  </si>
  <si>
    <t>DANNI AUTO PER ASSERITO DISSESTO MANTO STRADALE SS 69</t>
  </si>
  <si>
    <t>DANNI AUTO DA CADUTA PALO SEGNALETICO "PROVVISORIO"</t>
  </si>
  <si>
    <t>DANNI AUTO IN ROTATORIA SANT'ANDREA</t>
  </si>
  <si>
    <t>DANNI AUTO SOTTOPASSO PONTE DELLE FORCHE</t>
  </si>
  <si>
    <t>DANNI AUTO DA CADUTA CARTELLONI ELETTORALI</t>
  </si>
  <si>
    <t>DANNI AUTO DA BUCA SU ASFALTO VIA PERUZZI</t>
  </si>
  <si>
    <t xml:space="preserve">(MINORE) - LESIONI PERSONALI A CAUSA DI BUCA IN P.ZZA LIBERTÀ </t>
  </si>
  <si>
    <t>DANNI RUOTE AUTO LATO DX PER MASSO CARREGGIATA VIA PERUZZI</t>
  </si>
  <si>
    <t>LESIONI PERSONALI DA CADUTA PIAZZA LIBERTÀ</t>
  </si>
  <si>
    <t>RESEDE SCUOLA BANI CADUTA RAMO DANNEGGIA AUTO IN SOSTA</t>
  </si>
  <si>
    <t>(MINORE) - LESIONI PERSONALI DA CADUTA CAUSA BUCA SU PISTA CICLABILE</t>
  </si>
  <si>
    <t xml:space="preserve">LESIONI PERSONALI DA CADUTA CAUSA BUCA IN P.ZZA DELLA LIBERTA' </t>
  </si>
  <si>
    <t>(MINORE): LESIONI PERSONALI DA CADUTA CAUSA BUCA IN MANTO STRADALE</t>
  </si>
  <si>
    <t>DANNI AUTO CAUSA BUCA PRESSI ROTONDA L.NO DON MINZONI</t>
  </si>
  <si>
    <t>DANNO A SEGUITO CADUTA VIA DELLA MADONNA</t>
  </si>
  <si>
    <t>PARK P.ZZA DALLA CHIESA: DANNO AUTO DA INFILTRAZIONI</t>
  </si>
  <si>
    <t>LESIONI DA CADUTA</t>
  </si>
  <si>
    <t>ROTTURA FINISTRINO FURGONE DURANTE IL TAGLIO ERBA DEL GIARDINO ADIACENTE IL PARCHEGGIO</t>
  </si>
  <si>
    <t>LESIONI FISICHE DA CADUTA PER PRESUNTE BUCHE IN VIA MONTEGRAPPA</t>
  </si>
  <si>
    <t>DANNI AUTO DA IMPROVVISA CADUTA PALO SEGNALETICA STRADALE</t>
  </si>
  <si>
    <t>DANNI VEICOLO CAUSA BUCA IN CARREGGIATA</t>
  </si>
  <si>
    <t>LAMENTA DANNI A VETTURA PER IMPATTO IN ROTONDA S.ANDREA</t>
  </si>
  <si>
    <t>ASSERITA OMESSA POTATURA ALBERI CHE HA CAUSATO ALLAGAMENTI UNITÀ ABITATIVE</t>
  </si>
  <si>
    <t>LESIONI PERSONALI ED A MOTOCICLO PER ASSERITO DISSESTO STRADALE</t>
  </si>
  <si>
    <t>(MINORE): LESIONIPERSONALI PER CADUTA PORTA DA CALCIO PROVVISORIA PRESSO CAMPO SPORTIVO</t>
  </si>
  <si>
    <t>CAUTELATIVA: INCIAMPA SU TOMBINO MARCIAPIEDE CORSO ITALIA LESIONI PERSONALI</t>
  </si>
  <si>
    <t>LESIONI PERSONALI DA ASSERITO FONDO STRADALE DISCONESSO DI PIAZZA DELLA CHIESA</t>
  </si>
  <si>
    <t>LESIONI PERSONALI CAUSA BUCA PROSSIMITÀ PARCHEGGIO VETTURA IN VIA 2 GIUGNO</t>
  </si>
  <si>
    <t>RICHIESTA DANNI PER CADUTA ALBERI</t>
  </si>
  <si>
    <t>DANNO PNEUMATICO PER URTO GUARD-RAIL</t>
  </si>
  <si>
    <t>anno 2014</t>
  </si>
  <si>
    <t>DANNI AUTO PER URTO PRESSO ROTATORIA S.ANDREA</t>
  </si>
  <si>
    <t>LESIONI PERSONALI DA CADUTA IN GIORDINO DI VIA GENOVA</t>
  </si>
  <si>
    <t xml:space="preserve">(MINORE) - TRAUMA CRANICO CON LESIONE PER CADUTA SCIVOLO IN AREA GIOCO L.NO RENI </t>
  </si>
  <si>
    <t>DANNI AD AUTOCARRO PER CADUTA CARTELLO DI SEGNALETICA LAVORI</t>
  </si>
  <si>
    <t>LESIONI PERSONALI DA CADUTA SU MARCIAPIEDE</t>
  </si>
  <si>
    <t>DANNI AUTO IN SOSTA PROVOCATI DURANTE OPERAZIONI DI TAGLIO ERBA</t>
  </si>
  <si>
    <t>LESIONI PERSONALI PER CADUTA SU RIFERITO MARCIAPIEDE SCONNESSO</t>
  </si>
  <si>
    <t>LESIONI PERSONALI PER ASSERITA CADUTA CAUSA MANTO STRADALE DISCONNESSO DI VIA VETRI VECCHI</t>
  </si>
  <si>
    <t>LESIONI DA CADUTA SU STRISCE PEDONALI PER RIFERITO DISLIVELLO</t>
  </si>
  <si>
    <t>LESIONI PERSONALI PER CADUTA PIAZZA DELLA LIBERTÀ PER ASSERITO DISSESTO MANTO STRADALE</t>
  </si>
  <si>
    <t>DANNI A VEICOLO PER PERCOLAZIONI IN PARK "PIAZZA DELLA CHIESA"</t>
  </si>
  <si>
    <t>LESIONI PER CADUTA DA MANCANZA GRIGLIA IN PARCHEGGIO ADIACENTE COOP</t>
  </si>
  <si>
    <t>LESIONI PERSONALI DA CADUTA IN SCOOTER CAUSA RETE METALLICA ASSERITO NON SEGNALATA</t>
  </si>
  <si>
    <t>LESIONI PERSONALI DA CADUTA PER SCALA DI ACCESSO BINARI GHIACCIATA</t>
  </si>
  <si>
    <t>anno 2015</t>
  </si>
  <si>
    <t>(MINORE) - LESIONI LABBRA E GINOCCHIA PER CADUTA SU MARCIAPIEDE DISCONNESSO</t>
  </si>
  <si>
    <t>DANNO PNEUMATICO ANT DX PER BUCA STRADALE</t>
  </si>
  <si>
    <t>DANNI AUTO PER URTO CON ALBERO IN USCITA PARCHEGGIO</t>
  </si>
  <si>
    <t>DISTORSIONE PIEDE SX PER DISCONNESSITÀ SU MARCIAPIEDE</t>
  </si>
  <si>
    <t>DANNI AUTO IN SOSTA DA CADUTA RAMO</t>
  </si>
  <si>
    <t>LESIONI PERSONALI DA CADUTA PER ASSERITA IN BUCA APERTA SU VIA PERUZZI</t>
  </si>
  <si>
    <t>DANNO PNEUMATICO DA LASTRA D'ACCIAIO SULLA CARREGGIATA PONTE NUOVO SS 69</t>
  </si>
  <si>
    <t>ASSERITE LESIONI PERSONALI PER BUCA NEI GIARDINI DI VIA PERUZZI</t>
  </si>
  <si>
    <t>DANNI A PROPRIETA' CAUSA CADUTA ALBERI PER FORTE VENTO</t>
  </si>
  <si>
    <t>DANNI AUTO IN SOSTA PER CADUTA RAMI DI ALBERI COMUNALI</t>
  </si>
  <si>
    <t>GRAVI LESIONI PERSONALI CAUSATE DA CADUTA DA BICICLETTA (DISSESTO STRADALE)</t>
  </si>
  <si>
    <t>LESIONI PER CADUTA IN V.LE GRAMSCI/VIA PERUGIA PER ASSERITE DSCONNESSIONI MARCIAPIEDE DA RADICI</t>
  </si>
  <si>
    <t>anno 2016</t>
  </si>
  <si>
    <t>LESIONI PER CADUTA SU MARCIAPIEDE VIA ALBERTI CIV.7</t>
  </si>
  <si>
    <t>DISTORSIONE CAVIGLIA IN VIA 2 GIUGNO (CHIUSURA CON POSTUMI 27/5)</t>
  </si>
  <si>
    <t>LESIONI PERSONALI DA CADUTA LUNGARNO RISORCIMENTO (PRIMA ASSERITA VIA III NOVEMBRE)</t>
  </si>
  <si>
    <t>LESIONI CAUSA SCONNESSIONE MARCIAPIEDE "DINANZI COOP"</t>
  </si>
  <si>
    <t>LESIONI PERSONALI PER CADUTA IN CORSO ITALIA (ASSERITA MATTONELLA ROTTA)</t>
  </si>
  <si>
    <t>Liquidato al netto di franchigia a carico della Compagnia</t>
  </si>
  <si>
    <t>31/10/2011-31/10/2012</t>
  </si>
  <si>
    <t>Ariscom</t>
  </si>
  <si>
    <t>31/10/2012-31/10/2013</t>
  </si>
  <si>
    <t>31/10/2013-31/10/2014</t>
  </si>
  <si>
    <t>premio flat</t>
  </si>
  <si>
    <t>31/10/2014-31/10/2015</t>
  </si>
  <si>
    <t>31/10/2015-31/10/2016</t>
  </si>
  <si>
    <t>AIUOLA IMPUTATA QUALE CAUSA DI INCIDENTE STRADALE</t>
  </si>
  <si>
    <t>2012 N. SX 25</t>
  </si>
  <si>
    <t>2013 N. SX 37</t>
  </si>
  <si>
    <t>2014 N. 15 SX</t>
  </si>
  <si>
    <t>2015 N. 12 SX</t>
  </si>
  <si>
    <t>CADE DA SEDIA A ROTELLE PER MANTO SCONNESSO IN CORSO ITALIA</t>
  </si>
  <si>
    <t>Aperto</t>
  </si>
  <si>
    <t>Ipotesi di costo per Compagnia con franchigia di euro 1.000,00</t>
  </si>
  <si>
    <t>Riservato (netto franchigia)</t>
  </si>
  <si>
    <t>aperti</t>
  </si>
  <si>
    <t>liq con fr 1500</t>
  </si>
  <si>
    <t>liq con fr 1000</t>
  </si>
  <si>
    <t xml:space="preserve">Importo liquidato al lordo franchigia
</t>
  </si>
  <si>
    <t>totale netto fr a riserva</t>
  </si>
  <si>
    <t>liq con fr in corso</t>
  </si>
  <si>
    <t>1 di cui riservato 1</t>
  </si>
  <si>
    <t>3 di cui riservati 3</t>
  </si>
  <si>
    <t>7 di cui riservati 7</t>
  </si>
  <si>
    <t>1 di cui riservati 1</t>
  </si>
  <si>
    <t>tot</t>
  </si>
  <si>
    <t xml:space="preserve">Franchigia </t>
  </si>
  <si>
    <t>POSTUMI DA CADUTA IN VIA GARIBALDI INTERSEZIONE VIA ROSATI</t>
  </si>
  <si>
    <t>RICHIESTA DANNI A SEGUITO PUNTURE DI VESPE</t>
  </si>
  <si>
    <t>LESIONI PERSONALI A SEGUITO CADUTA SU GRIGLIA DI FERRO POSTA SU STRISCE PEDONALI VIA TORINO</t>
  </si>
  <si>
    <t>CAUTELATIVO - ALLAGAMENTO QUARTIERE "BANI" DOVUTO A DIFETTO DI MANUTENZIONE/GESTIONE SISTEMA FOGNARIO</t>
  </si>
  <si>
    <t>Cautelativo</t>
  </si>
  <si>
    <t>LESIONI DA CADUTA PER ASSERITA BUCA VIA MARTIRI DELLA LIBERTA'</t>
  </si>
  <si>
    <t>LESIONI SUBITE A SEGUITO CADUTA DA SEDIA A ROTELLE PER BUCA IN VIALE GRAMSCI</t>
  </si>
  <si>
    <t>POSTUMI LESIONE GINOCCHIO PER SASSO IN CAMPO GIOCO</t>
  </si>
  <si>
    <t>DANNI PER ASSERITA ERRATA SEGNALAZIONE ALTEZZA PONTE</t>
  </si>
  <si>
    <t>PERDITA CONTROLLO AUTO PER BUCA SU MANTO STRADALE</t>
  </si>
  <si>
    <t>LESIONI DA CADUTA RAMPA PARCHEGGIO C/O UNICOOP</t>
  </si>
  <si>
    <t>DANNO UATO DA SASSI SCAGLIATI NELLA MANUTENZIONE DEL VERDE AD OPERA PERSONALE COMUNALE</t>
  </si>
  <si>
    <t>DANNI AUTO PER URTO CORDOLO CEMENTO IN CARREGGIATA</t>
  </si>
  <si>
    <t>AUTO URTA MARCIAPIEDE SCONNESSO PER RADICI DI ALBERO PRESSO VIALE GRAMSCI</t>
  </si>
  <si>
    <t>DANNI AUTO PER ATTRAVERSAMENTO CAPRIOLO IN CENTRO ABITATO</t>
  </si>
  <si>
    <t>LESIONI FISICHE E DANNI A CICLOMOTORE PER CADUTA CAUSA MANTO STRADALE SCONNESSO</t>
  </si>
  <si>
    <t>LESIONI IN PISCINA DURANTE CORSO ESTIVO</t>
  </si>
  <si>
    <t>LESIONI PERSONALI DA CADUTA SU GRIGLIA DI SCOLO ACQUE PIOVANE</t>
  </si>
  <si>
    <t>DANNO AUTO DA CADUTA PALO</t>
  </si>
  <si>
    <t>CADUTA PER SCONNESSIONE MARCIAPIEDE CONDOMINIALE AD USO PUBBLICO</t>
  </si>
  <si>
    <t>FRATTURA MALLEOLO PER CADUTA SU CADITOIA</t>
  </si>
  <si>
    <t>LESIONI PERSONALI A SEGUITO CADUTA MARCIAPIEDE SCONNESSO C/O ORATORIO DON BOSCO</t>
  </si>
  <si>
    <t>2016 N. 12 SX</t>
  </si>
  <si>
    <t>10 di cui riservati 10</t>
  </si>
  <si>
    <t>2017 n. 14 SX</t>
  </si>
  <si>
    <t>14 di cui riservati 14</t>
  </si>
  <si>
    <t>-</t>
  </si>
  <si>
    <t>31/10/2016-28/02/2018</t>
  </si>
  <si>
    <t>anno 2017</t>
  </si>
  <si>
    <t xml:space="preserve">POLIZZA RCT/O PERIODO DI OSSERVAZIONE  1.01.2012/30.09.2017 </t>
  </si>
</sst>
</file>

<file path=xl/styles.xml><?xml version="1.0" encoding="utf-8"?>
<styleSheet xmlns="http://schemas.openxmlformats.org/spreadsheetml/2006/main">
  <numFmts count="4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€&quot;\ #,##0.00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15" applyNumberFormat="0" applyAlignment="0" applyProtection="0"/>
    <xf numFmtId="0" fontId="3" fillId="0" borderId="1" applyNumberFormat="0" applyFill="0" applyAlignment="0" applyProtection="0"/>
    <xf numFmtId="0" fontId="19" fillId="24" borderId="16" applyNumberFormat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20" fillId="6" borderId="15" applyNumberFormat="0" applyAlignment="0" applyProtection="0"/>
    <xf numFmtId="166" fontId="2" fillId="0" borderId="0" applyFont="0" applyFill="0" applyBorder="0" applyAlignment="0" applyProtection="0"/>
    <xf numFmtId="0" fontId="21" fillId="25" borderId="0" applyNumberFormat="0" applyBorder="0" applyAlignment="0" applyProtection="0"/>
    <xf numFmtId="0" fontId="2" fillId="26" borderId="17" applyNumberFormat="0" applyFont="0" applyAlignment="0" applyProtection="0"/>
    <xf numFmtId="0" fontId="22" fillId="6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6" xfId="0" applyBorder="1"/>
    <xf numFmtId="14" fontId="0" fillId="0" borderId="6" xfId="0" applyNumberFormat="1" applyBorder="1"/>
    <xf numFmtId="166" fontId="0" fillId="0" borderId="6" xfId="29" applyFont="1" applyBorder="1"/>
    <xf numFmtId="4" fontId="0" fillId="0" borderId="6" xfId="0" applyNumberFormat="1" applyBorder="1"/>
    <xf numFmtId="166" fontId="8" fillId="19" borderId="6" xfId="29" applyFont="1" applyFill="1" applyBorder="1" applyAlignment="1">
      <alignment horizontal="center" vertical="center" wrapText="1"/>
    </xf>
    <xf numFmtId="166" fontId="0" fillId="0" borderId="0" xfId="29" applyFont="1"/>
    <xf numFmtId="0" fontId="0" fillId="0" borderId="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21" borderId="0" xfId="0" applyFill="1"/>
    <xf numFmtId="0" fontId="10" fillId="0" borderId="6" xfId="0" applyFont="1" applyBorder="1"/>
    <xf numFmtId="0" fontId="0" fillId="22" borderId="6" xfId="0" applyFill="1" applyBorder="1"/>
    <xf numFmtId="0" fontId="0" fillId="22" borderId="6" xfId="0" applyNumberFormat="1" applyFill="1" applyBorder="1" applyAlignment="1">
      <alignment horizontal="center"/>
    </xf>
    <xf numFmtId="4" fontId="12" fillId="22" borderId="6" xfId="0" applyNumberFormat="1" applyFont="1" applyFill="1" applyBorder="1"/>
    <xf numFmtId="4" fontId="12" fillId="22" borderId="6" xfId="0" applyNumberFormat="1" applyFont="1" applyFill="1" applyBorder="1" applyAlignment="1">
      <alignment horizontal="center"/>
    </xf>
    <xf numFmtId="0" fontId="12" fillId="22" borderId="6" xfId="0" applyFont="1" applyFill="1" applyBorder="1"/>
    <xf numFmtId="0" fontId="12" fillId="22" borderId="6" xfId="0" applyFont="1" applyFill="1" applyBorder="1" applyAlignment="1">
      <alignment horizontal="center"/>
    </xf>
    <xf numFmtId="0" fontId="13" fillId="0" borderId="6" xfId="0" applyFont="1" applyFill="1" applyBorder="1"/>
    <xf numFmtId="0" fontId="13" fillId="0" borderId="6" xfId="0" applyNumberFormat="1" applyFont="1" applyBorder="1" applyAlignment="1">
      <alignment horizontal="center"/>
    </xf>
    <xf numFmtId="0" fontId="15" fillId="20" borderId="12" xfId="0" applyFont="1" applyFill="1" applyBorder="1" applyAlignment="1">
      <alignment vertical="top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/>
    <xf numFmtId="0" fontId="0" fillId="0" borderId="6" xfId="0" applyBorder="1" applyAlignment="1">
      <alignment vertical="center"/>
    </xf>
    <xf numFmtId="0" fontId="9" fillId="0" borderId="6" xfId="0" applyFont="1" applyBorder="1"/>
    <xf numFmtId="167" fontId="0" fillId="0" borderId="0" xfId="0" applyNumberFormat="1"/>
    <xf numFmtId="167" fontId="8" fillId="20" borderId="10" xfId="0" applyNumberFormat="1" applyFont="1" applyFill="1" applyBorder="1" applyAlignment="1">
      <alignment horizontal="center" vertical="top" wrapText="1"/>
    </xf>
    <xf numFmtId="167" fontId="0" fillId="0" borderId="6" xfId="0" applyNumberFormat="1" applyBorder="1" applyAlignment="1">
      <alignment vertical="center"/>
    </xf>
    <xf numFmtId="167" fontId="0" fillId="0" borderId="6" xfId="0" applyNumberFormat="1" applyBorder="1"/>
    <xf numFmtId="167" fontId="12" fillId="22" borderId="6" xfId="0" applyNumberFormat="1" applyFon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6" xfId="29" applyNumberFormat="1" applyFont="1" applyBorder="1"/>
    <xf numFmtId="164" fontId="0" fillId="0" borderId="6" xfId="29" applyNumberFormat="1" applyFont="1" applyBorder="1"/>
    <xf numFmtId="0" fontId="1" fillId="0" borderId="6" xfId="0" applyFont="1" applyBorder="1" applyAlignment="1">
      <alignment horizontal="center"/>
    </xf>
    <xf numFmtId="0" fontId="0" fillId="22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4" fontId="0" fillId="0" borderId="6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12" fillId="22" borderId="6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6" xfId="0" applyFont="1" applyBorder="1"/>
    <xf numFmtId="0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top" wrapText="1"/>
    </xf>
    <xf numFmtId="165" fontId="0" fillId="0" borderId="6" xfId="43" applyFont="1" applyBorder="1"/>
    <xf numFmtId="0" fontId="0" fillId="0" borderId="0" xfId="0" applyBorder="1"/>
    <xf numFmtId="167" fontId="0" fillId="27" borderId="6" xfId="0" applyNumberFormat="1" applyFill="1" applyBorder="1" applyAlignment="1">
      <alignment vertical="center"/>
    </xf>
    <xf numFmtId="167" fontId="25" fillId="28" borderId="6" xfId="29" applyNumberFormat="1" applyFont="1" applyFill="1" applyBorder="1"/>
    <xf numFmtId="164" fontId="25" fillId="28" borderId="6" xfId="29" applyNumberFormat="1" applyFont="1" applyFill="1" applyBorder="1"/>
    <xf numFmtId="0" fontId="0" fillId="0" borderId="6" xfId="0" applyFill="1" applyBorder="1" applyAlignment="1">
      <alignment horizontal="center" vertical="center"/>
    </xf>
    <xf numFmtId="167" fontId="0" fillId="0" borderId="6" xfId="0" applyNumberFormat="1" applyFill="1" applyBorder="1" applyAlignment="1">
      <alignment vertical="center"/>
    </xf>
    <xf numFmtId="167" fontId="0" fillId="0" borderId="6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7" fontId="0" fillId="0" borderId="6" xfId="43" applyNumberFormat="1" applyFont="1" applyBorder="1"/>
    <xf numFmtId="167" fontId="25" fillId="22" borderId="6" xfId="0" applyNumberFormat="1" applyFont="1" applyFill="1" applyBorder="1" applyAlignment="1">
      <alignment horizontal="center"/>
    </xf>
    <xf numFmtId="167" fontId="25" fillId="22" borderId="6" xfId="0" applyNumberFormat="1" applyFont="1" applyFill="1" applyBorder="1" applyAlignment="1">
      <alignment horizontal="right"/>
    </xf>
    <xf numFmtId="165" fontId="9" fillId="22" borderId="6" xfId="43" applyFont="1" applyFill="1" applyBorder="1" applyAlignment="1">
      <alignment horizontal="right"/>
    </xf>
    <xf numFmtId="166" fontId="9" fillId="22" borderId="6" xfId="29" applyFont="1" applyFill="1" applyBorder="1" applyAlignment="1">
      <alignment horizontal="right"/>
    </xf>
    <xf numFmtId="167" fontId="9" fillId="22" borderId="6" xfId="0" applyNumberFormat="1" applyFont="1" applyFill="1" applyBorder="1" applyAlignment="1">
      <alignment horizontal="right"/>
    </xf>
    <xf numFmtId="165" fontId="25" fillId="22" borderId="6" xfId="43" applyFont="1" applyFill="1" applyBorder="1" applyAlignment="1">
      <alignment horizontal="right"/>
    </xf>
    <xf numFmtId="14" fontId="0" fillId="27" borderId="6" xfId="0" applyNumberForma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 wrapText="1"/>
    </xf>
    <xf numFmtId="0" fontId="12" fillId="22" borderId="6" xfId="0" applyNumberFormat="1" applyFont="1" applyFill="1" applyBorder="1" applyAlignment="1">
      <alignment horizontal="center" wrapText="1"/>
    </xf>
    <xf numFmtId="167" fontId="9" fillId="22" borderId="6" xfId="0" applyNumberFormat="1" applyFont="1" applyFill="1" applyBorder="1" applyAlignment="1">
      <alignment horizontal="center" wrapText="1"/>
    </xf>
    <xf numFmtId="167" fontId="12" fillId="22" borderId="6" xfId="0" applyNumberFormat="1" applyFont="1" applyFill="1" applyBorder="1" applyAlignment="1">
      <alignment horizontal="center" wrapText="1"/>
    </xf>
    <xf numFmtId="49" fontId="8" fillId="20" borderId="10" xfId="0" applyNumberFormat="1" applyFont="1" applyFill="1" applyBorder="1" applyAlignment="1">
      <alignment horizontal="center" vertical="top" wrapText="1"/>
    </xf>
    <xf numFmtId="165" fontId="9" fillId="20" borderId="11" xfId="44" applyFont="1" applyFill="1" applyBorder="1" applyAlignment="1">
      <alignment horizontal="center" vertical="top" wrapText="1"/>
    </xf>
    <xf numFmtId="167" fontId="0" fillId="0" borderId="14" xfId="0" applyNumberFormat="1" applyFill="1" applyBorder="1" applyAlignment="1">
      <alignment vertical="center"/>
    </xf>
    <xf numFmtId="14" fontId="0" fillId="29" borderId="6" xfId="0" applyNumberFormat="1" applyFill="1" applyBorder="1" applyAlignment="1">
      <alignment horizontal="center" vertical="center"/>
    </xf>
    <xf numFmtId="167" fontId="0" fillId="29" borderId="6" xfId="0" applyNumberFormat="1" applyFill="1" applyBorder="1" applyAlignment="1">
      <alignment horizontal="center"/>
    </xf>
    <xf numFmtId="4" fontId="0" fillId="29" borderId="6" xfId="0" applyNumberFormat="1" applyFill="1" applyBorder="1"/>
    <xf numFmtId="164" fontId="0" fillId="29" borderId="6" xfId="29" applyNumberFormat="1" applyFont="1" applyFill="1" applyBorder="1"/>
    <xf numFmtId="0" fontId="0" fillId="29" borderId="6" xfId="0" applyFill="1" applyBorder="1" applyAlignment="1">
      <alignment vertical="center"/>
    </xf>
    <xf numFmtId="167" fontId="25" fillId="29" borderId="6" xfId="0" applyNumberFormat="1" applyFont="1" applyFill="1" applyBorder="1" applyAlignment="1">
      <alignment vertical="center"/>
    </xf>
    <xf numFmtId="167" fontId="25" fillId="29" borderId="6" xfId="0" applyNumberFormat="1" applyFont="1" applyFill="1" applyBorder="1"/>
    <xf numFmtId="0" fontId="0" fillId="0" borderId="6" xfId="0" applyFill="1" applyBorder="1" applyAlignment="1">
      <alignment horizontal="center"/>
    </xf>
    <xf numFmtId="4" fontId="0" fillId="0" borderId="6" xfId="0" applyNumberFormat="1" applyFill="1" applyBorder="1"/>
    <xf numFmtId="164" fontId="0" fillId="0" borderId="6" xfId="29" applyNumberFormat="1" applyFont="1" applyFill="1" applyBorder="1"/>
    <xf numFmtId="167" fontId="25" fillId="0" borderId="6" xfId="0" applyNumberFormat="1" applyFont="1" applyFill="1" applyBorder="1" applyAlignment="1">
      <alignment vertical="center"/>
    </xf>
    <xf numFmtId="167" fontId="25" fillId="0" borderId="6" xfId="0" applyNumberFormat="1" applyFont="1" applyFill="1" applyBorder="1"/>
    <xf numFmtId="0" fontId="0" fillId="0" borderId="6" xfId="0" applyFill="1" applyBorder="1" applyAlignment="1">
      <alignment vertical="center"/>
    </xf>
    <xf numFmtId="0" fontId="0" fillId="0" borderId="0" xfId="0" applyFill="1"/>
    <xf numFmtId="14" fontId="25" fillId="0" borderId="6" xfId="0" applyNumberFormat="1" applyFont="1" applyFill="1" applyBorder="1" applyAlignment="1">
      <alignment horizontal="left" vertical="center"/>
    </xf>
    <xf numFmtId="0" fontId="11" fillId="20" borderId="7" xfId="0" applyFont="1" applyFill="1" applyBorder="1" applyAlignment="1">
      <alignment horizontal="center" vertical="center"/>
    </xf>
    <xf numFmtId="0" fontId="11" fillId="20" borderId="8" xfId="0" applyFont="1" applyFill="1" applyBorder="1" applyAlignment="1">
      <alignment horizontal="center" vertical="center"/>
    </xf>
    <xf numFmtId="0" fontId="11" fillId="20" borderId="9" xfId="0" applyFont="1" applyFill="1" applyBorder="1" applyAlignment="1">
      <alignment horizontal="center" vertic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  <cellStyle name="Valuta" xfId="43" builtinId="4"/>
    <cellStyle name="Valuta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tabSelected="1" zoomScale="91" zoomScaleNormal="91" workbookViewId="0">
      <selection activeCell="H39" sqref="H39"/>
    </sheetView>
  </sheetViews>
  <sheetFormatPr defaultRowHeight="14.4"/>
  <cols>
    <col min="1" max="1" width="24.44140625" customWidth="1"/>
    <col min="2" max="2" width="18.109375" customWidth="1"/>
    <col min="3" max="3" width="18.6640625" style="8" customWidth="1"/>
    <col min="4" max="4" width="28.5546875" style="42" customWidth="1"/>
    <col min="5" max="5" width="22.5546875" style="27" customWidth="1"/>
    <col min="6" max="6" width="23" style="6" customWidth="1"/>
    <col min="7" max="7" width="19.44140625" customWidth="1"/>
    <col min="8" max="8" width="17.6640625" customWidth="1"/>
    <col min="9" max="9" width="18.6640625" customWidth="1"/>
    <col min="10" max="10" width="102.44140625" customWidth="1"/>
    <col min="11" max="11" width="95.88671875" customWidth="1"/>
  </cols>
  <sheetData>
    <row r="1" spans="1:18" ht="25.5" customHeight="1" thickBot="1">
      <c r="A1" s="88" t="s">
        <v>169</v>
      </c>
      <c r="B1" s="89"/>
      <c r="C1" s="89"/>
      <c r="D1" s="89"/>
      <c r="E1" s="89"/>
      <c r="F1" s="89"/>
      <c r="G1" s="89"/>
      <c r="H1" s="89"/>
      <c r="I1" s="90"/>
    </row>
    <row r="2" spans="1:18" ht="15" thickBot="1"/>
    <row r="3" spans="1:18" s="11" customFormat="1" ht="93" customHeight="1" thickBot="1">
      <c r="A3" s="70" t="s">
        <v>11</v>
      </c>
      <c r="B3" s="70" t="s">
        <v>0</v>
      </c>
      <c r="C3" s="70" t="s">
        <v>12</v>
      </c>
      <c r="D3" s="28" t="s">
        <v>127</v>
      </c>
      <c r="E3" s="47" t="s">
        <v>131</v>
      </c>
      <c r="F3" s="71" t="s">
        <v>139</v>
      </c>
      <c r="G3" s="21" t="s">
        <v>111</v>
      </c>
      <c r="H3" s="21" t="s">
        <v>13</v>
      </c>
      <c r="I3" s="47" t="s">
        <v>126</v>
      </c>
      <c r="J3" s="5" t="s">
        <v>10</v>
      </c>
      <c r="L3"/>
      <c r="M3"/>
      <c r="N3"/>
      <c r="O3"/>
      <c r="P3"/>
      <c r="Q3"/>
      <c r="R3"/>
    </row>
    <row r="4" spans="1:18">
      <c r="A4" s="12" t="s">
        <v>14</v>
      </c>
      <c r="B4" s="12"/>
      <c r="F4" s="3"/>
      <c r="G4" s="27"/>
      <c r="H4" s="24"/>
      <c r="I4" s="49"/>
    </row>
    <row r="5" spans="1:18">
      <c r="A5" s="22">
        <v>40969</v>
      </c>
      <c r="B5" s="22" t="s">
        <v>15</v>
      </c>
      <c r="C5" s="22">
        <v>42004</v>
      </c>
      <c r="D5" s="29"/>
      <c r="E5" s="3"/>
      <c r="F5" s="33">
        <v>2000</v>
      </c>
      <c r="G5" s="29"/>
      <c r="H5" s="30"/>
      <c r="I5" s="30"/>
      <c r="J5" s="25" t="s">
        <v>16</v>
      </c>
    </row>
    <row r="6" spans="1:18">
      <c r="A6" s="22">
        <v>40983</v>
      </c>
      <c r="B6" s="22" t="s">
        <v>17</v>
      </c>
      <c r="C6" s="22">
        <v>42487</v>
      </c>
      <c r="D6" s="29"/>
      <c r="E6" s="33">
        <v>6152.44</v>
      </c>
      <c r="F6" s="33">
        <v>2000</v>
      </c>
      <c r="G6" s="29">
        <v>4152.4399999999996</v>
      </c>
      <c r="H6" s="30">
        <f>E6-1500</f>
        <v>4652.4399999999996</v>
      </c>
      <c r="I6" s="30">
        <f>E6-1000</f>
        <v>5152.4399999999996</v>
      </c>
      <c r="J6" s="25" t="s">
        <v>18</v>
      </c>
    </row>
    <row r="7" spans="1:18">
      <c r="A7" s="22">
        <v>40964</v>
      </c>
      <c r="B7" s="22" t="s">
        <v>15</v>
      </c>
      <c r="C7" s="22">
        <v>42004</v>
      </c>
      <c r="D7" s="29"/>
      <c r="E7" s="3"/>
      <c r="F7" s="33">
        <v>2000</v>
      </c>
      <c r="G7" s="29">
        <v>0</v>
      </c>
      <c r="H7" s="30"/>
      <c r="I7" s="30"/>
      <c r="J7" s="25" t="s">
        <v>19</v>
      </c>
    </row>
    <row r="8" spans="1:18">
      <c r="A8" s="22">
        <v>40991</v>
      </c>
      <c r="B8" s="22" t="s">
        <v>17</v>
      </c>
      <c r="C8" s="22">
        <v>41155</v>
      </c>
      <c r="D8" s="29"/>
      <c r="E8" s="33">
        <v>1200</v>
      </c>
      <c r="F8" s="33">
        <v>2000</v>
      </c>
      <c r="G8" s="29">
        <v>0</v>
      </c>
      <c r="H8" s="30">
        <v>0</v>
      </c>
      <c r="I8" s="30">
        <f>E8-1000</f>
        <v>200</v>
      </c>
      <c r="J8" s="25" t="s">
        <v>20</v>
      </c>
    </row>
    <row r="9" spans="1:18">
      <c r="A9" s="22">
        <v>41026</v>
      </c>
      <c r="B9" s="22" t="s">
        <v>17</v>
      </c>
      <c r="C9" s="22">
        <v>41675</v>
      </c>
      <c r="D9" s="29"/>
      <c r="E9" s="33">
        <v>600</v>
      </c>
      <c r="F9" s="33">
        <v>2000</v>
      </c>
      <c r="G9" s="29">
        <v>0</v>
      </c>
      <c r="H9" s="30">
        <v>0</v>
      </c>
      <c r="I9" s="30">
        <v>0</v>
      </c>
      <c r="J9" s="25" t="s">
        <v>21</v>
      </c>
    </row>
    <row r="10" spans="1:18">
      <c r="A10" s="22">
        <v>41026</v>
      </c>
      <c r="B10" s="22" t="s">
        <v>15</v>
      </c>
      <c r="C10" s="22">
        <v>42004</v>
      </c>
      <c r="D10" s="29"/>
      <c r="E10" s="3"/>
      <c r="F10" s="33">
        <v>2000</v>
      </c>
      <c r="G10" s="29">
        <v>0</v>
      </c>
      <c r="H10" s="30"/>
      <c r="I10" s="30"/>
      <c r="J10" s="25" t="s">
        <v>22</v>
      </c>
    </row>
    <row r="11" spans="1:18">
      <c r="A11" s="22">
        <v>41035</v>
      </c>
      <c r="B11" s="22" t="s">
        <v>15</v>
      </c>
      <c r="C11" s="22">
        <v>42004</v>
      </c>
      <c r="D11" s="29"/>
      <c r="E11" s="3"/>
      <c r="F11" s="33">
        <v>2000</v>
      </c>
      <c r="G11" s="29">
        <v>0</v>
      </c>
      <c r="H11" s="30"/>
      <c r="I11" s="30"/>
      <c r="J11" s="25" t="s">
        <v>23</v>
      </c>
    </row>
    <row r="12" spans="1:18">
      <c r="A12" s="22">
        <v>41037</v>
      </c>
      <c r="B12" s="22" t="s">
        <v>15</v>
      </c>
      <c r="C12" s="22">
        <v>42004</v>
      </c>
      <c r="D12" s="29"/>
      <c r="E12" s="3"/>
      <c r="F12" s="33">
        <v>2000</v>
      </c>
      <c r="G12" s="29">
        <v>0</v>
      </c>
      <c r="H12" s="30"/>
      <c r="I12" s="30"/>
      <c r="J12" s="25" t="s">
        <v>24</v>
      </c>
    </row>
    <row r="13" spans="1:18">
      <c r="A13" s="22">
        <v>41083</v>
      </c>
      <c r="B13" s="22" t="s">
        <v>15</v>
      </c>
      <c r="C13" s="22">
        <v>42004</v>
      </c>
      <c r="D13" s="29"/>
      <c r="E13" s="3"/>
      <c r="F13" s="33">
        <v>2000</v>
      </c>
      <c r="G13" s="29">
        <v>0</v>
      </c>
      <c r="H13" s="30"/>
      <c r="I13" s="30"/>
      <c r="J13" s="25" t="s">
        <v>25</v>
      </c>
    </row>
    <row r="14" spans="1:18">
      <c r="A14" s="22">
        <v>41107</v>
      </c>
      <c r="B14" s="22" t="s">
        <v>15</v>
      </c>
      <c r="C14" s="22">
        <v>42004</v>
      </c>
      <c r="D14" s="29"/>
      <c r="E14" s="3"/>
      <c r="F14" s="33">
        <v>2000</v>
      </c>
      <c r="G14" s="29">
        <v>0</v>
      </c>
      <c r="H14" s="30"/>
      <c r="I14" s="30"/>
      <c r="J14" s="25" t="s">
        <v>26</v>
      </c>
    </row>
    <row r="15" spans="1:18">
      <c r="A15" s="22">
        <v>41111</v>
      </c>
      <c r="B15" s="22" t="s">
        <v>17</v>
      </c>
      <c r="C15" s="22">
        <v>41562</v>
      </c>
      <c r="D15" s="29"/>
      <c r="E15" s="33">
        <v>1200</v>
      </c>
      <c r="F15" s="33">
        <v>2000</v>
      </c>
      <c r="G15" s="29">
        <v>0</v>
      </c>
      <c r="H15" s="30"/>
      <c r="I15" s="30">
        <f>E15-1000</f>
        <v>200</v>
      </c>
      <c r="J15" s="25" t="s">
        <v>27</v>
      </c>
    </row>
    <row r="16" spans="1:18">
      <c r="A16" s="22">
        <v>41152</v>
      </c>
      <c r="B16" s="22" t="s">
        <v>15</v>
      </c>
      <c r="C16" s="23"/>
      <c r="D16" s="29"/>
      <c r="E16" s="3"/>
      <c r="F16" s="33">
        <v>2000</v>
      </c>
      <c r="G16" s="29">
        <v>0</v>
      </c>
      <c r="H16" s="30"/>
      <c r="I16" s="30"/>
      <c r="J16" s="25" t="s">
        <v>28</v>
      </c>
    </row>
    <row r="17" spans="1:10">
      <c r="A17" s="22">
        <v>41152</v>
      </c>
      <c r="B17" s="22" t="s">
        <v>15</v>
      </c>
      <c r="C17" s="22">
        <v>42004</v>
      </c>
      <c r="D17" s="29"/>
      <c r="E17" s="3"/>
      <c r="F17" s="33">
        <v>2000</v>
      </c>
      <c r="G17" s="29">
        <v>0</v>
      </c>
      <c r="H17" s="30"/>
      <c r="I17" s="30"/>
      <c r="J17" s="25" t="s">
        <v>28</v>
      </c>
    </row>
    <row r="18" spans="1:10">
      <c r="A18" s="22">
        <v>41152</v>
      </c>
      <c r="B18" s="22" t="s">
        <v>15</v>
      </c>
      <c r="C18" s="23"/>
      <c r="D18" s="29"/>
      <c r="E18" s="3"/>
      <c r="F18" s="33">
        <v>2000</v>
      </c>
      <c r="G18" s="29">
        <v>0</v>
      </c>
      <c r="H18" s="30"/>
      <c r="I18" s="30"/>
      <c r="J18" s="25" t="s">
        <v>28</v>
      </c>
    </row>
    <row r="19" spans="1:10">
      <c r="A19" s="22">
        <v>41152</v>
      </c>
      <c r="B19" s="22" t="s">
        <v>15</v>
      </c>
      <c r="C19" s="22">
        <v>42004</v>
      </c>
      <c r="D19" s="29"/>
      <c r="E19" s="3"/>
      <c r="F19" s="33">
        <v>2000</v>
      </c>
      <c r="G19" s="29">
        <v>0</v>
      </c>
      <c r="H19" s="30"/>
      <c r="I19" s="30"/>
      <c r="J19" s="25" t="s">
        <v>29</v>
      </c>
    </row>
    <row r="20" spans="1:10">
      <c r="A20" s="22">
        <v>41174</v>
      </c>
      <c r="B20" s="22" t="s">
        <v>15</v>
      </c>
      <c r="C20" s="53"/>
      <c r="D20" s="54"/>
      <c r="E20" s="3"/>
      <c r="F20" s="33">
        <v>2000</v>
      </c>
      <c r="G20" s="29">
        <v>0</v>
      </c>
      <c r="H20" s="30"/>
      <c r="I20" s="30"/>
      <c r="J20" s="25" t="s">
        <v>30</v>
      </c>
    </row>
    <row r="21" spans="1:10">
      <c r="A21" s="22">
        <v>41120</v>
      </c>
      <c r="B21" s="22" t="s">
        <v>125</v>
      </c>
      <c r="C21" s="22"/>
      <c r="D21" s="46">
        <v>6000</v>
      </c>
      <c r="E21" s="3">
        <v>0</v>
      </c>
      <c r="F21" s="33">
        <v>2000</v>
      </c>
      <c r="G21" s="29">
        <v>0</v>
      </c>
      <c r="H21" s="30">
        <f>D21-1500</f>
        <v>4500</v>
      </c>
      <c r="I21" s="30">
        <f>D21-1000</f>
        <v>5000</v>
      </c>
      <c r="J21" s="25" t="s">
        <v>31</v>
      </c>
    </row>
    <row r="22" spans="1:10">
      <c r="A22" s="22">
        <v>41152</v>
      </c>
      <c r="B22" s="22" t="s">
        <v>15</v>
      </c>
      <c r="C22" s="53"/>
      <c r="D22" s="54"/>
      <c r="E22" s="3"/>
      <c r="F22" s="33">
        <v>2000</v>
      </c>
      <c r="G22" s="29">
        <v>0</v>
      </c>
      <c r="H22" s="30"/>
      <c r="I22" s="30"/>
      <c r="J22" s="25" t="s">
        <v>32</v>
      </c>
    </row>
    <row r="23" spans="1:10">
      <c r="A23" s="22">
        <v>41183</v>
      </c>
      <c r="B23" s="22" t="s">
        <v>15</v>
      </c>
      <c r="C23" s="22">
        <v>42004</v>
      </c>
      <c r="D23" s="29"/>
      <c r="E23" s="3"/>
      <c r="F23" s="33">
        <v>2000</v>
      </c>
      <c r="G23" s="29">
        <v>0</v>
      </c>
      <c r="H23" s="30"/>
      <c r="I23" s="30"/>
      <c r="J23" s="25" t="s">
        <v>33</v>
      </c>
    </row>
    <row r="24" spans="1:10">
      <c r="A24" s="22">
        <v>41201</v>
      </c>
      <c r="B24" s="22" t="s">
        <v>17</v>
      </c>
      <c r="C24" s="22">
        <v>41404</v>
      </c>
      <c r="D24" s="29"/>
      <c r="E24" s="33">
        <v>1511.98</v>
      </c>
      <c r="F24" s="33">
        <v>2000</v>
      </c>
      <c r="G24" s="29">
        <v>0</v>
      </c>
      <c r="H24" s="30">
        <f>E24-1500</f>
        <v>11.980000000000018</v>
      </c>
      <c r="I24" s="30">
        <f>E24-1000</f>
        <v>511.98</v>
      </c>
      <c r="J24" s="25" t="s">
        <v>34</v>
      </c>
    </row>
    <row r="25" spans="1:10">
      <c r="A25" s="22">
        <v>41152</v>
      </c>
      <c r="B25" s="22" t="s">
        <v>15</v>
      </c>
      <c r="C25" s="53"/>
      <c r="D25" s="54"/>
      <c r="E25" s="3"/>
      <c r="F25" s="33">
        <v>2000</v>
      </c>
      <c r="G25" s="29">
        <v>0</v>
      </c>
      <c r="H25" s="1"/>
      <c r="I25" s="1"/>
      <c r="J25" s="25" t="s">
        <v>35</v>
      </c>
    </row>
    <row r="26" spans="1:10">
      <c r="A26" s="22">
        <v>41235</v>
      </c>
      <c r="B26" s="22" t="s">
        <v>15</v>
      </c>
      <c r="C26" s="22">
        <v>42004</v>
      </c>
      <c r="D26" s="29"/>
      <c r="E26" s="3"/>
      <c r="F26" s="33">
        <v>2000</v>
      </c>
      <c r="G26" s="29">
        <v>0</v>
      </c>
      <c r="H26" s="1"/>
      <c r="I26" s="1"/>
      <c r="J26" s="25" t="s">
        <v>36</v>
      </c>
    </row>
    <row r="27" spans="1:10">
      <c r="A27" s="22">
        <v>41176</v>
      </c>
      <c r="B27" s="22" t="s">
        <v>15</v>
      </c>
      <c r="C27" s="23"/>
      <c r="D27" s="29"/>
      <c r="E27" s="4"/>
      <c r="F27" s="33">
        <v>2000</v>
      </c>
      <c r="G27" s="29">
        <v>0</v>
      </c>
      <c r="H27" s="1"/>
      <c r="I27" s="1"/>
      <c r="J27" s="25" t="s">
        <v>37</v>
      </c>
    </row>
    <row r="28" spans="1:10">
      <c r="A28" s="22">
        <v>41152</v>
      </c>
      <c r="B28" s="22" t="s">
        <v>15</v>
      </c>
      <c r="C28" s="22">
        <v>42004</v>
      </c>
      <c r="D28" s="29"/>
      <c r="E28" s="3"/>
      <c r="F28" s="33">
        <v>2000</v>
      </c>
      <c r="G28" s="29">
        <v>0</v>
      </c>
      <c r="H28" s="1"/>
      <c r="I28" s="1"/>
      <c r="J28" s="25" t="s">
        <v>38</v>
      </c>
    </row>
    <row r="29" spans="1:10">
      <c r="A29" s="22">
        <v>41264</v>
      </c>
      <c r="B29" s="22" t="s">
        <v>15</v>
      </c>
      <c r="C29" s="22">
        <v>42004</v>
      </c>
      <c r="D29" s="29"/>
      <c r="E29" s="4"/>
      <c r="F29" s="33">
        <v>2000</v>
      </c>
      <c r="G29" s="29">
        <v>0</v>
      </c>
      <c r="H29" s="1"/>
      <c r="I29" s="1"/>
      <c r="J29" s="25" t="s">
        <v>39</v>
      </c>
    </row>
    <row r="30" spans="1:10">
      <c r="A30" s="13"/>
      <c r="B30" s="13"/>
      <c r="C30" s="14"/>
      <c r="D30" s="60">
        <v>6000</v>
      </c>
      <c r="E30" s="60">
        <f>SUM(E6:E29)</f>
        <v>10664.419999999998</v>
      </c>
      <c r="F30" s="60"/>
      <c r="G30" s="60">
        <f>SUM(G5:G29)</f>
        <v>4152.4399999999996</v>
      </c>
      <c r="H30" s="60">
        <f>SUM(H6:H29)</f>
        <v>9164.4199999999983</v>
      </c>
      <c r="I30" s="60">
        <f>SUM(I6:I29)</f>
        <v>11064.419999999998</v>
      </c>
      <c r="J30" s="15"/>
    </row>
    <row r="31" spans="1:10">
      <c r="A31" s="12" t="s">
        <v>40</v>
      </c>
      <c r="B31" s="12"/>
      <c r="C31" s="10"/>
      <c r="D31" s="32"/>
      <c r="E31" s="3"/>
      <c r="F31" s="3"/>
      <c r="G31" s="30"/>
      <c r="H31" s="1"/>
      <c r="I31" s="1"/>
      <c r="J31" s="1"/>
    </row>
    <row r="32" spans="1:10">
      <c r="A32" s="22">
        <v>41288</v>
      </c>
      <c r="B32" s="35" t="s">
        <v>17</v>
      </c>
      <c r="C32" s="22">
        <v>41639</v>
      </c>
      <c r="D32" s="50"/>
      <c r="E32" s="33">
        <v>1500</v>
      </c>
      <c r="F32" s="33">
        <v>2000</v>
      </c>
      <c r="G32" s="50">
        <v>0</v>
      </c>
      <c r="H32" s="30">
        <v>0</v>
      </c>
      <c r="I32" s="30">
        <f>E32-1000</f>
        <v>500</v>
      </c>
      <c r="J32" s="25" t="s">
        <v>41</v>
      </c>
    </row>
    <row r="33" spans="1:10">
      <c r="A33" s="22">
        <v>41341</v>
      </c>
      <c r="B33" s="22" t="s">
        <v>15</v>
      </c>
      <c r="C33" s="53"/>
      <c r="D33" s="55"/>
      <c r="E33" s="3"/>
      <c r="F33" s="33">
        <v>2000</v>
      </c>
      <c r="G33" s="29">
        <v>0</v>
      </c>
      <c r="H33" s="1"/>
      <c r="I33" s="1"/>
      <c r="J33" s="25" t="s">
        <v>42</v>
      </c>
    </row>
    <row r="34" spans="1:10">
      <c r="A34" s="22">
        <v>41315</v>
      </c>
      <c r="B34" s="22" t="s">
        <v>15</v>
      </c>
      <c r="C34" s="22">
        <v>42004</v>
      </c>
      <c r="D34" s="32"/>
      <c r="E34" s="3"/>
      <c r="F34" s="33">
        <v>2000</v>
      </c>
      <c r="G34" s="29">
        <v>0</v>
      </c>
      <c r="H34" s="1"/>
      <c r="I34" s="1"/>
      <c r="J34" s="25" t="s">
        <v>43</v>
      </c>
    </row>
    <row r="35" spans="1:10">
      <c r="A35" s="22">
        <v>41344</v>
      </c>
      <c r="B35" s="22" t="s">
        <v>15</v>
      </c>
      <c r="C35" s="22">
        <v>42004</v>
      </c>
      <c r="D35" s="32"/>
      <c r="E35" s="3"/>
      <c r="F35" s="33">
        <v>2000</v>
      </c>
      <c r="G35" s="29">
        <v>0</v>
      </c>
      <c r="H35" s="1"/>
      <c r="I35" s="1"/>
      <c r="J35" s="25" t="s">
        <v>44</v>
      </c>
    </row>
    <row r="36" spans="1:10">
      <c r="A36" s="22">
        <v>41347</v>
      </c>
      <c r="B36" s="22" t="s">
        <v>15</v>
      </c>
      <c r="C36" s="22">
        <v>42004</v>
      </c>
      <c r="D36" s="32"/>
      <c r="E36" s="3"/>
      <c r="F36" s="33">
        <v>2000</v>
      </c>
      <c r="G36" s="29">
        <v>0</v>
      </c>
      <c r="H36" s="1"/>
      <c r="I36" s="1"/>
      <c r="J36" s="25" t="s">
        <v>45</v>
      </c>
    </row>
    <row r="37" spans="1:10">
      <c r="A37" s="22">
        <v>41343</v>
      </c>
      <c r="B37" s="22" t="s">
        <v>15</v>
      </c>
      <c r="C37" s="22">
        <v>42004</v>
      </c>
      <c r="D37" s="32"/>
      <c r="E37" s="3"/>
      <c r="F37" s="33">
        <v>2000</v>
      </c>
      <c r="G37" s="29">
        <v>0</v>
      </c>
      <c r="H37" s="1"/>
      <c r="I37" s="1"/>
      <c r="J37" s="25" t="s">
        <v>46</v>
      </c>
    </row>
    <row r="38" spans="1:10">
      <c r="A38" s="22">
        <v>41344</v>
      </c>
      <c r="B38" s="22" t="s">
        <v>15</v>
      </c>
      <c r="C38" s="22">
        <v>41387</v>
      </c>
      <c r="D38" s="32"/>
      <c r="E38" s="3"/>
      <c r="F38" s="33">
        <v>2000</v>
      </c>
      <c r="G38" s="29">
        <v>0</v>
      </c>
      <c r="H38" s="1"/>
      <c r="I38" s="1"/>
      <c r="J38" s="25" t="s">
        <v>47</v>
      </c>
    </row>
    <row r="39" spans="1:10">
      <c r="A39" s="22">
        <v>41352</v>
      </c>
      <c r="B39" s="22" t="s">
        <v>15</v>
      </c>
      <c r="C39" s="53"/>
      <c r="D39" s="55"/>
      <c r="E39" s="3"/>
      <c r="F39" s="33">
        <v>2000</v>
      </c>
      <c r="G39" s="29">
        <v>0</v>
      </c>
      <c r="H39" s="1"/>
      <c r="I39" s="1"/>
      <c r="J39" s="25" t="s">
        <v>48</v>
      </c>
    </row>
    <row r="40" spans="1:10">
      <c r="A40" s="22">
        <v>41343</v>
      </c>
      <c r="B40" s="35" t="s">
        <v>15</v>
      </c>
      <c r="C40" s="22">
        <v>42004</v>
      </c>
      <c r="D40" s="32"/>
      <c r="E40" s="3"/>
      <c r="F40" s="33">
        <v>2000</v>
      </c>
      <c r="G40" s="29">
        <v>0</v>
      </c>
      <c r="H40" s="1"/>
      <c r="I40" s="1"/>
      <c r="J40" s="25" t="s">
        <v>49</v>
      </c>
    </row>
    <row r="41" spans="1:10">
      <c r="A41" s="22">
        <v>41346</v>
      </c>
      <c r="B41" s="35" t="s">
        <v>15</v>
      </c>
      <c r="C41" s="23"/>
      <c r="D41" s="32"/>
      <c r="E41" s="3"/>
      <c r="F41" s="33">
        <v>2000</v>
      </c>
      <c r="G41" s="29">
        <v>0</v>
      </c>
      <c r="H41" s="1"/>
      <c r="I41" s="1"/>
      <c r="J41" s="25" t="s">
        <v>50</v>
      </c>
    </row>
    <row r="42" spans="1:10">
      <c r="A42" s="22">
        <v>41351</v>
      </c>
      <c r="B42" s="35" t="s">
        <v>15</v>
      </c>
      <c r="C42" s="22">
        <v>41408</v>
      </c>
      <c r="D42" s="32"/>
      <c r="E42" s="3"/>
      <c r="F42" s="33">
        <v>2000</v>
      </c>
      <c r="G42" s="29">
        <v>0</v>
      </c>
      <c r="H42" s="1"/>
      <c r="I42" s="1"/>
      <c r="J42" s="25" t="s">
        <v>51</v>
      </c>
    </row>
    <row r="43" spans="1:10">
      <c r="A43" s="22">
        <v>41343</v>
      </c>
      <c r="B43" s="35" t="s">
        <v>15</v>
      </c>
      <c r="C43" s="23"/>
      <c r="D43" s="32"/>
      <c r="E43" s="3"/>
      <c r="F43" s="33">
        <v>2000</v>
      </c>
      <c r="G43" s="29">
        <v>0</v>
      </c>
      <c r="H43" s="1"/>
      <c r="I43" s="1"/>
      <c r="J43" s="25" t="s">
        <v>52</v>
      </c>
    </row>
    <row r="44" spans="1:10">
      <c r="A44" s="22">
        <v>41384</v>
      </c>
      <c r="B44" s="35" t="s">
        <v>17</v>
      </c>
      <c r="C44" s="22">
        <v>41986</v>
      </c>
      <c r="D44" s="50"/>
      <c r="E44" s="33">
        <v>1587.24</v>
      </c>
      <c r="F44" s="33">
        <v>2000</v>
      </c>
      <c r="G44" s="50">
        <v>0</v>
      </c>
      <c r="H44" s="30">
        <v>87.24</v>
      </c>
      <c r="I44" s="30">
        <f>E44-1000</f>
        <v>587.24</v>
      </c>
      <c r="J44" s="25" t="s">
        <v>53</v>
      </c>
    </row>
    <row r="45" spans="1:10">
      <c r="A45" s="22">
        <v>41372</v>
      </c>
      <c r="B45" s="35" t="s">
        <v>15</v>
      </c>
      <c r="C45" s="23"/>
      <c r="D45" s="32"/>
      <c r="E45" s="3"/>
      <c r="F45" s="33">
        <v>2000</v>
      </c>
      <c r="G45" s="29">
        <v>0</v>
      </c>
      <c r="H45" s="1"/>
      <c r="I45" s="1"/>
      <c r="J45" s="25" t="s">
        <v>54</v>
      </c>
    </row>
    <row r="46" spans="1:10">
      <c r="A46" s="22">
        <v>41309</v>
      </c>
      <c r="B46" s="35" t="s">
        <v>15</v>
      </c>
      <c r="C46" s="22">
        <v>42004</v>
      </c>
      <c r="D46" s="32"/>
      <c r="E46" s="3"/>
      <c r="F46" s="33">
        <v>2000</v>
      </c>
      <c r="G46" s="29">
        <v>0</v>
      </c>
      <c r="H46" s="1"/>
      <c r="I46" s="1"/>
      <c r="J46" s="25" t="s">
        <v>55</v>
      </c>
    </row>
    <row r="47" spans="1:10">
      <c r="A47" s="22">
        <v>41432</v>
      </c>
      <c r="B47" s="35" t="s">
        <v>17</v>
      </c>
      <c r="C47" s="22">
        <v>41618</v>
      </c>
      <c r="D47" s="32"/>
      <c r="E47" s="33">
        <v>2500</v>
      </c>
      <c r="F47" s="33">
        <v>2000</v>
      </c>
      <c r="G47" s="50">
        <f>E47-F47</f>
        <v>500</v>
      </c>
      <c r="H47" s="30">
        <f>E47-1500</f>
        <v>1000</v>
      </c>
      <c r="I47" s="30">
        <f>E47-1000</f>
        <v>1500</v>
      </c>
      <c r="J47" s="25" t="s">
        <v>56</v>
      </c>
    </row>
    <row r="48" spans="1:10">
      <c r="A48" s="22">
        <v>41437</v>
      </c>
      <c r="B48" s="35" t="s">
        <v>15</v>
      </c>
      <c r="C48" s="23"/>
      <c r="D48" s="32"/>
      <c r="E48" s="3"/>
      <c r="F48" s="33">
        <v>2000</v>
      </c>
      <c r="G48" s="29">
        <v>0</v>
      </c>
      <c r="H48" s="1"/>
      <c r="I48" s="1"/>
      <c r="J48" s="25" t="s">
        <v>57</v>
      </c>
    </row>
    <row r="49" spans="1:10">
      <c r="A49" s="22">
        <v>41438</v>
      </c>
      <c r="B49" s="35" t="s">
        <v>15</v>
      </c>
      <c r="C49" s="23"/>
      <c r="D49" s="32"/>
      <c r="E49" s="3"/>
      <c r="F49" s="33">
        <v>2000</v>
      </c>
      <c r="G49" s="29">
        <v>0</v>
      </c>
      <c r="H49" s="1"/>
      <c r="I49" s="1"/>
      <c r="J49" s="25" t="s">
        <v>58</v>
      </c>
    </row>
    <row r="50" spans="1:10">
      <c r="A50" s="22">
        <v>41427</v>
      </c>
      <c r="B50" s="35" t="s">
        <v>15</v>
      </c>
      <c r="C50" s="22">
        <v>42004</v>
      </c>
      <c r="D50" s="32"/>
      <c r="E50" s="3"/>
      <c r="F50" s="33">
        <v>2000</v>
      </c>
      <c r="G50" s="29">
        <v>0</v>
      </c>
      <c r="H50" s="1"/>
      <c r="I50" s="1"/>
      <c r="J50" s="25" t="s">
        <v>59</v>
      </c>
    </row>
    <row r="51" spans="1:10">
      <c r="A51" s="22">
        <v>41308</v>
      </c>
      <c r="B51" s="35" t="s">
        <v>15</v>
      </c>
      <c r="C51" s="23"/>
      <c r="D51" s="32"/>
      <c r="E51" s="3"/>
      <c r="F51" s="33">
        <v>2000</v>
      </c>
      <c r="G51" s="29">
        <v>0</v>
      </c>
      <c r="H51" s="1"/>
      <c r="I51" s="1"/>
      <c r="J51" s="25" t="s">
        <v>60</v>
      </c>
    </row>
    <row r="52" spans="1:10">
      <c r="A52" s="22">
        <v>41460</v>
      </c>
      <c r="B52" s="35" t="s">
        <v>15</v>
      </c>
      <c r="C52" s="23"/>
      <c r="D52" s="32"/>
      <c r="E52" s="3"/>
      <c r="F52" s="33">
        <v>2000</v>
      </c>
      <c r="G52" s="29">
        <v>0</v>
      </c>
      <c r="H52" s="1"/>
      <c r="I52" s="1"/>
      <c r="J52" s="25" t="s">
        <v>61</v>
      </c>
    </row>
    <row r="53" spans="1:10">
      <c r="A53" s="22">
        <v>41500</v>
      </c>
      <c r="B53" s="35" t="s">
        <v>17</v>
      </c>
      <c r="C53" s="22">
        <v>42004</v>
      </c>
      <c r="D53" s="50"/>
      <c r="E53" s="33">
        <v>500</v>
      </c>
      <c r="F53" s="33">
        <v>2000</v>
      </c>
      <c r="G53" s="50">
        <v>0</v>
      </c>
      <c r="H53" s="30">
        <v>0</v>
      </c>
      <c r="I53" s="30">
        <v>0</v>
      </c>
      <c r="J53" s="25" t="s">
        <v>124</v>
      </c>
    </row>
    <row r="54" spans="1:10">
      <c r="A54" s="22">
        <v>41501</v>
      </c>
      <c r="B54" s="35" t="s">
        <v>15</v>
      </c>
      <c r="C54" s="23"/>
      <c r="D54" s="32"/>
      <c r="E54" s="3"/>
      <c r="F54" s="33">
        <v>2000</v>
      </c>
      <c r="G54" s="29">
        <v>0</v>
      </c>
      <c r="H54" s="1"/>
      <c r="I54" s="1"/>
      <c r="J54" s="25" t="s">
        <v>62</v>
      </c>
    </row>
    <row r="55" spans="1:10">
      <c r="A55" s="22">
        <v>41514</v>
      </c>
      <c r="B55" s="35" t="s">
        <v>15</v>
      </c>
      <c r="C55" s="23"/>
      <c r="D55" s="32"/>
      <c r="E55" s="3"/>
      <c r="F55" s="33">
        <v>2000</v>
      </c>
      <c r="G55" s="29">
        <v>0</v>
      </c>
      <c r="H55" s="1"/>
      <c r="I55" s="1"/>
      <c r="J55" s="25" t="s">
        <v>63</v>
      </c>
    </row>
    <row r="56" spans="1:10">
      <c r="A56" s="22">
        <v>41535</v>
      </c>
      <c r="B56" s="35" t="s">
        <v>15</v>
      </c>
      <c r="C56" s="23"/>
      <c r="D56" s="32"/>
      <c r="E56" s="3"/>
      <c r="F56" s="33">
        <v>2000</v>
      </c>
      <c r="G56" s="29">
        <v>0</v>
      </c>
      <c r="H56" s="1"/>
      <c r="I56" s="1"/>
      <c r="J56" s="25" t="s">
        <v>64</v>
      </c>
    </row>
    <row r="57" spans="1:10">
      <c r="A57" s="22">
        <v>41535</v>
      </c>
      <c r="B57" s="35" t="s">
        <v>125</v>
      </c>
      <c r="C57" s="23"/>
      <c r="D57" s="32">
        <v>6500</v>
      </c>
      <c r="E57" s="33"/>
      <c r="F57" s="33">
        <v>2000</v>
      </c>
      <c r="G57" s="29">
        <v>0</v>
      </c>
      <c r="H57" s="58">
        <f>D57-1500</f>
        <v>5000</v>
      </c>
      <c r="I57" s="58">
        <f>D57-1000</f>
        <v>5500</v>
      </c>
      <c r="J57" s="25" t="s">
        <v>65</v>
      </c>
    </row>
    <row r="58" spans="1:10">
      <c r="A58" s="22">
        <v>41449</v>
      </c>
      <c r="B58" s="35" t="s">
        <v>15</v>
      </c>
      <c r="C58" s="23"/>
      <c r="D58" s="32"/>
      <c r="E58" s="3"/>
      <c r="F58" s="33">
        <v>2000</v>
      </c>
      <c r="G58" s="29">
        <v>0</v>
      </c>
      <c r="H58" s="1"/>
      <c r="I58" s="1"/>
      <c r="J58" s="25" t="s">
        <v>66</v>
      </c>
    </row>
    <row r="59" spans="1:10">
      <c r="A59" s="22">
        <v>41553</v>
      </c>
      <c r="B59" s="35" t="s">
        <v>15</v>
      </c>
      <c r="C59" s="22">
        <v>41667</v>
      </c>
      <c r="D59" s="32"/>
      <c r="E59" s="3"/>
      <c r="F59" s="33">
        <v>2000</v>
      </c>
      <c r="G59" s="29">
        <v>0</v>
      </c>
      <c r="H59" s="1"/>
      <c r="I59" s="1"/>
      <c r="J59" s="25" t="s">
        <v>67</v>
      </c>
    </row>
    <row r="60" spans="1:10">
      <c r="A60" s="22">
        <v>41573</v>
      </c>
      <c r="B60" s="35" t="s">
        <v>15</v>
      </c>
      <c r="C60" s="23"/>
      <c r="D60" s="32"/>
      <c r="E60" s="3"/>
      <c r="F60" s="33">
        <v>2000</v>
      </c>
      <c r="G60" s="29">
        <v>0</v>
      </c>
      <c r="H60" s="1"/>
      <c r="I60" s="1"/>
      <c r="J60" s="25" t="s">
        <v>68</v>
      </c>
    </row>
    <row r="61" spans="1:10">
      <c r="A61" s="22">
        <v>41572</v>
      </c>
      <c r="B61" s="22" t="s">
        <v>15</v>
      </c>
      <c r="C61" s="53"/>
      <c r="D61" s="55"/>
      <c r="E61" s="3"/>
      <c r="F61" s="33">
        <v>2000</v>
      </c>
      <c r="G61" s="29">
        <v>0</v>
      </c>
      <c r="H61" s="1"/>
      <c r="I61" s="1"/>
      <c r="J61" s="25" t="s">
        <v>69</v>
      </c>
    </row>
    <row r="62" spans="1:10">
      <c r="A62" s="22">
        <v>41524</v>
      </c>
      <c r="B62" s="35" t="s">
        <v>125</v>
      </c>
      <c r="C62" s="23"/>
      <c r="D62" s="32">
        <v>4300</v>
      </c>
      <c r="E62" s="33"/>
      <c r="F62" s="33">
        <v>2000</v>
      </c>
      <c r="G62" s="29">
        <v>0</v>
      </c>
      <c r="H62" s="58">
        <f>D62-1500</f>
        <v>2800</v>
      </c>
      <c r="I62" s="58">
        <f>D62-1000</f>
        <v>3300</v>
      </c>
      <c r="J62" s="25" t="s">
        <v>70</v>
      </c>
    </row>
    <row r="63" spans="1:10">
      <c r="A63" s="22">
        <v>41583</v>
      </c>
      <c r="B63" s="35" t="s">
        <v>15</v>
      </c>
      <c r="C63" s="23"/>
      <c r="D63" s="32"/>
      <c r="E63" s="3"/>
      <c r="F63" s="33">
        <v>2000</v>
      </c>
      <c r="G63" s="29">
        <v>0</v>
      </c>
      <c r="H63" s="1"/>
      <c r="I63" s="1"/>
      <c r="J63" s="25" t="s">
        <v>71</v>
      </c>
    </row>
    <row r="64" spans="1:10">
      <c r="A64" s="22">
        <v>41538</v>
      </c>
      <c r="B64" s="35" t="s">
        <v>15</v>
      </c>
      <c r="C64" s="23"/>
      <c r="D64" s="32"/>
      <c r="E64" s="3"/>
      <c r="F64" s="33">
        <v>2000</v>
      </c>
      <c r="G64" s="29">
        <v>0</v>
      </c>
      <c r="H64" s="1"/>
      <c r="I64" s="1"/>
      <c r="J64" s="25" t="s">
        <v>72</v>
      </c>
    </row>
    <row r="65" spans="1:10">
      <c r="A65" s="22">
        <v>41639</v>
      </c>
      <c r="B65" s="35" t="s">
        <v>15</v>
      </c>
      <c r="C65" s="23"/>
      <c r="D65" s="32"/>
      <c r="E65" s="3"/>
      <c r="F65" s="33">
        <v>2000</v>
      </c>
      <c r="G65" s="29">
        <v>0</v>
      </c>
      <c r="H65" s="1"/>
      <c r="I65" s="1"/>
      <c r="J65" s="25" t="s">
        <v>73</v>
      </c>
    </row>
    <row r="66" spans="1:10">
      <c r="A66" s="22">
        <v>41621</v>
      </c>
      <c r="B66" s="35" t="s">
        <v>15</v>
      </c>
      <c r="C66" s="23"/>
      <c r="D66" s="32"/>
      <c r="E66" s="3"/>
      <c r="F66" s="33">
        <v>2000</v>
      </c>
      <c r="G66" s="29">
        <v>0</v>
      </c>
      <c r="H66" s="1"/>
      <c r="I66" s="1"/>
      <c r="J66" s="25" t="s">
        <v>74</v>
      </c>
    </row>
    <row r="67" spans="1:10">
      <c r="A67" s="22">
        <v>41589</v>
      </c>
      <c r="B67" s="35" t="s">
        <v>125</v>
      </c>
      <c r="C67" s="23"/>
      <c r="D67" s="32">
        <v>2000</v>
      </c>
      <c r="E67" s="33"/>
      <c r="F67" s="33">
        <v>2000</v>
      </c>
      <c r="G67" s="29">
        <v>0</v>
      </c>
      <c r="H67" s="58">
        <f>D67-1500</f>
        <v>500</v>
      </c>
      <c r="I67" s="58">
        <f>D67-1000</f>
        <v>1000</v>
      </c>
      <c r="J67" s="25" t="s">
        <v>75</v>
      </c>
    </row>
    <row r="68" spans="1:10">
      <c r="A68" s="22">
        <v>41517</v>
      </c>
      <c r="B68" s="22" t="s">
        <v>15</v>
      </c>
      <c r="C68" s="53"/>
      <c r="D68" s="55"/>
      <c r="E68" s="3"/>
      <c r="F68" s="33">
        <v>2000</v>
      </c>
      <c r="G68" s="29">
        <v>0</v>
      </c>
      <c r="H68" s="1"/>
      <c r="I68" s="1"/>
      <c r="J68" s="25" t="s">
        <v>76</v>
      </c>
    </row>
    <row r="69" spans="1:10">
      <c r="A69" s="13"/>
      <c r="B69" s="36"/>
      <c r="C69" s="14"/>
      <c r="D69" s="59">
        <f>SUM(D57:D67)</f>
        <v>12800</v>
      </c>
      <c r="E69" s="60">
        <f>SUM(E32:E68)</f>
        <v>6087.24</v>
      </c>
      <c r="F69" s="60"/>
      <c r="G69" s="60">
        <f>SUM(G32:G68)</f>
        <v>500</v>
      </c>
      <c r="H69" s="60">
        <f>SUM(H32:H68)</f>
        <v>9387.24</v>
      </c>
      <c r="I69" s="60">
        <f>SUM(I32:I68)</f>
        <v>12387.24</v>
      </c>
      <c r="J69" s="15"/>
    </row>
    <row r="70" spans="1:10">
      <c r="A70" s="12" t="s">
        <v>77</v>
      </c>
      <c r="B70" s="35"/>
      <c r="C70" s="10"/>
      <c r="D70" s="32"/>
      <c r="E70" s="3"/>
      <c r="F70" s="3"/>
      <c r="G70" s="30"/>
      <c r="H70" s="1"/>
      <c r="I70" s="1"/>
      <c r="J70" s="1"/>
    </row>
    <row r="71" spans="1:10">
      <c r="A71" s="22">
        <v>41675</v>
      </c>
      <c r="B71" s="35" t="s">
        <v>125</v>
      </c>
      <c r="C71" s="23"/>
      <c r="D71" s="32">
        <v>500</v>
      </c>
      <c r="E71" s="33"/>
      <c r="F71" s="33">
        <v>2000</v>
      </c>
      <c r="G71" s="29">
        <v>0</v>
      </c>
      <c r="H71" s="58"/>
      <c r="I71" s="58"/>
      <c r="J71" s="25" t="s">
        <v>78</v>
      </c>
    </row>
    <row r="72" spans="1:10">
      <c r="A72" s="22">
        <v>41718</v>
      </c>
      <c r="B72" s="35" t="s">
        <v>15</v>
      </c>
      <c r="C72" s="23"/>
      <c r="D72" s="32"/>
      <c r="E72" s="3"/>
      <c r="F72" s="33">
        <v>2000</v>
      </c>
      <c r="G72" s="29">
        <v>0</v>
      </c>
      <c r="H72" s="1"/>
      <c r="I72" s="1"/>
      <c r="J72" s="25" t="s">
        <v>79</v>
      </c>
    </row>
    <row r="73" spans="1:10">
      <c r="A73" s="22">
        <v>41783</v>
      </c>
      <c r="B73" s="35" t="s">
        <v>15</v>
      </c>
      <c r="C73" s="23"/>
      <c r="D73" s="32"/>
      <c r="E73" s="3"/>
      <c r="F73" s="33">
        <v>2000</v>
      </c>
      <c r="G73" s="29">
        <v>0</v>
      </c>
      <c r="H73" s="1"/>
      <c r="I73" s="1"/>
      <c r="J73" s="25" t="s">
        <v>80</v>
      </c>
    </row>
    <row r="74" spans="1:10">
      <c r="A74" s="22">
        <v>41746</v>
      </c>
      <c r="B74" s="35" t="s">
        <v>17</v>
      </c>
      <c r="C74" s="22">
        <v>42356</v>
      </c>
      <c r="D74" s="50"/>
      <c r="E74" s="33">
        <v>1800</v>
      </c>
      <c r="F74" s="33">
        <v>2000</v>
      </c>
      <c r="G74" s="50">
        <v>0</v>
      </c>
      <c r="H74" s="30">
        <f>E74-1500</f>
        <v>300</v>
      </c>
      <c r="I74" s="30">
        <f>E74-1000</f>
        <v>800</v>
      </c>
      <c r="J74" s="25" t="s">
        <v>81</v>
      </c>
    </row>
    <row r="75" spans="1:10">
      <c r="A75" s="22">
        <v>41794</v>
      </c>
      <c r="B75" s="35" t="s">
        <v>125</v>
      </c>
      <c r="C75" s="23"/>
      <c r="D75" s="32">
        <v>500</v>
      </c>
      <c r="E75" s="3"/>
      <c r="F75" s="33">
        <v>2000</v>
      </c>
      <c r="G75" s="29">
        <v>0</v>
      </c>
      <c r="H75" s="30">
        <v>0</v>
      </c>
      <c r="I75" s="30">
        <v>0</v>
      </c>
      <c r="J75" s="25" t="s">
        <v>82</v>
      </c>
    </row>
    <row r="76" spans="1:10">
      <c r="A76" s="22">
        <v>41788</v>
      </c>
      <c r="B76" s="35" t="s">
        <v>15</v>
      </c>
      <c r="C76" s="23"/>
      <c r="D76" s="32"/>
      <c r="E76" s="3"/>
      <c r="F76" s="33">
        <v>2000</v>
      </c>
      <c r="G76" s="29">
        <v>0</v>
      </c>
      <c r="H76" s="1"/>
      <c r="I76" s="1"/>
      <c r="J76" s="25" t="s">
        <v>83</v>
      </c>
    </row>
    <row r="77" spans="1:10">
      <c r="A77" s="22">
        <v>41812</v>
      </c>
      <c r="B77" s="35" t="s">
        <v>17</v>
      </c>
      <c r="C77" s="22">
        <v>42123</v>
      </c>
      <c r="D77" s="50"/>
      <c r="E77" s="33">
        <v>600</v>
      </c>
      <c r="F77" s="33">
        <v>2000</v>
      </c>
      <c r="G77" s="50">
        <v>0</v>
      </c>
      <c r="H77" s="30">
        <v>0</v>
      </c>
      <c r="I77" s="30">
        <v>0</v>
      </c>
      <c r="J77" s="25" t="s">
        <v>84</v>
      </c>
    </row>
    <row r="78" spans="1:10">
      <c r="A78" s="22">
        <v>41839</v>
      </c>
      <c r="B78" s="35" t="s">
        <v>125</v>
      </c>
      <c r="C78" s="23"/>
      <c r="D78" s="32">
        <v>20000</v>
      </c>
      <c r="E78" s="33">
        <v>0</v>
      </c>
      <c r="F78" s="33">
        <v>2000</v>
      </c>
      <c r="G78" s="29">
        <v>0</v>
      </c>
      <c r="H78" s="58">
        <f>D78-1500</f>
        <v>18500</v>
      </c>
      <c r="I78" s="58">
        <f>D78-1000</f>
        <v>19000</v>
      </c>
      <c r="J78" s="25" t="s">
        <v>85</v>
      </c>
    </row>
    <row r="79" spans="1:10">
      <c r="A79" s="22">
        <v>41843</v>
      </c>
      <c r="B79" s="35" t="s">
        <v>125</v>
      </c>
      <c r="C79" s="23"/>
      <c r="D79" s="32">
        <v>7000</v>
      </c>
      <c r="E79" s="33">
        <v>0</v>
      </c>
      <c r="F79" s="33">
        <v>2000</v>
      </c>
      <c r="G79" s="29">
        <v>0</v>
      </c>
      <c r="H79" s="58">
        <f>D79-1500</f>
        <v>5500</v>
      </c>
      <c r="I79" s="58">
        <f>D79-1000</f>
        <v>6000</v>
      </c>
      <c r="J79" s="25" t="s">
        <v>86</v>
      </c>
    </row>
    <row r="80" spans="1:10">
      <c r="A80" s="22">
        <v>41929</v>
      </c>
      <c r="B80" s="35" t="s">
        <v>125</v>
      </c>
      <c r="C80" s="23"/>
      <c r="D80" s="32">
        <v>10000</v>
      </c>
      <c r="E80" s="33">
        <v>0</v>
      </c>
      <c r="F80" s="33">
        <v>2000</v>
      </c>
      <c r="G80" s="29">
        <v>0</v>
      </c>
      <c r="H80" s="58">
        <f>D80-1500</f>
        <v>8500</v>
      </c>
      <c r="I80" s="58">
        <f>D80-1000</f>
        <v>9000</v>
      </c>
      <c r="J80" s="25" t="s">
        <v>87</v>
      </c>
    </row>
    <row r="81" spans="1:10">
      <c r="A81" s="22">
        <v>41940</v>
      </c>
      <c r="B81" s="35" t="s">
        <v>125</v>
      </c>
      <c r="C81" s="23"/>
      <c r="D81" s="32">
        <v>1500</v>
      </c>
      <c r="E81" s="33">
        <v>0</v>
      </c>
      <c r="F81" s="33">
        <v>2000</v>
      </c>
      <c r="G81" s="29">
        <v>0</v>
      </c>
      <c r="H81" s="58">
        <f>D81-1500</f>
        <v>0</v>
      </c>
      <c r="I81" s="58">
        <f>D81-1000</f>
        <v>500</v>
      </c>
      <c r="J81" s="25" t="s">
        <v>88</v>
      </c>
    </row>
    <row r="82" spans="1:10">
      <c r="A82" s="22">
        <v>41898</v>
      </c>
      <c r="B82" s="35" t="s">
        <v>15</v>
      </c>
      <c r="C82" s="53"/>
      <c r="D82" s="55"/>
      <c r="E82" s="3"/>
      <c r="F82" s="33">
        <v>2000</v>
      </c>
      <c r="G82" s="29">
        <v>0</v>
      </c>
      <c r="H82" s="1"/>
      <c r="I82" s="1"/>
      <c r="J82" s="25" t="s">
        <v>89</v>
      </c>
    </row>
    <row r="83" spans="1:10">
      <c r="A83" s="22">
        <v>41879</v>
      </c>
      <c r="B83" s="35" t="s">
        <v>15</v>
      </c>
      <c r="C83" s="23"/>
      <c r="D83" s="32"/>
      <c r="E83" s="3"/>
      <c r="F83" s="33">
        <v>2000</v>
      </c>
      <c r="G83" s="29">
        <v>0</v>
      </c>
      <c r="H83" s="1"/>
      <c r="I83" s="1"/>
      <c r="J83" s="25" t="s">
        <v>119</v>
      </c>
    </row>
    <row r="84" spans="1:10">
      <c r="A84" s="22">
        <v>41943</v>
      </c>
      <c r="B84" s="35" t="s">
        <v>15</v>
      </c>
      <c r="C84" s="23"/>
      <c r="D84" s="32"/>
      <c r="E84" s="3"/>
      <c r="F84" s="33">
        <v>2000</v>
      </c>
      <c r="G84" s="29">
        <v>0</v>
      </c>
      <c r="H84" s="1"/>
      <c r="I84" s="1"/>
      <c r="J84" s="25" t="s">
        <v>90</v>
      </c>
    </row>
    <row r="85" spans="1:10">
      <c r="A85" s="22">
        <v>41667</v>
      </c>
      <c r="B85" s="35" t="s">
        <v>125</v>
      </c>
      <c r="C85" s="23"/>
      <c r="D85" s="32">
        <v>5000</v>
      </c>
      <c r="E85" s="33"/>
      <c r="F85" s="51">
        <v>2000</v>
      </c>
      <c r="G85" s="29">
        <v>0</v>
      </c>
      <c r="H85" s="58">
        <f>D85-1500</f>
        <v>3500</v>
      </c>
      <c r="I85" s="58">
        <f>D85-1000</f>
        <v>4000</v>
      </c>
      <c r="J85" s="25" t="s">
        <v>91</v>
      </c>
    </row>
    <row r="86" spans="1:10">
      <c r="A86" s="13"/>
      <c r="B86" s="36"/>
      <c r="C86" s="14"/>
      <c r="D86" s="60">
        <f>D71+D75+D78+D79+D80+D81</f>
        <v>39500</v>
      </c>
      <c r="E86" s="61">
        <f>SUM(E71:E85)</f>
        <v>2400</v>
      </c>
      <c r="F86" s="62"/>
      <c r="G86" s="63">
        <f>SUM(G71:G85)</f>
        <v>0</v>
      </c>
      <c r="H86" s="61">
        <f>SUM(H71:H85)</f>
        <v>36300</v>
      </c>
      <c r="I86" s="61">
        <f>SUM(I71:I85)</f>
        <v>39300</v>
      </c>
      <c r="J86" s="15"/>
    </row>
    <row r="87" spans="1:10">
      <c r="A87" s="12" t="s">
        <v>92</v>
      </c>
      <c r="B87" s="35"/>
      <c r="C87" s="10"/>
      <c r="D87" s="32"/>
      <c r="E87" s="4"/>
      <c r="F87" s="3"/>
      <c r="G87" s="30"/>
      <c r="H87" s="1"/>
      <c r="I87" s="1"/>
      <c r="J87" s="1"/>
    </row>
    <row r="88" spans="1:10">
      <c r="A88" s="22">
        <v>42055</v>
      </c>
      <c r="B88" s="35" t="s">
        <v>15</v>
      </c>
      <c r="C88" s="22">
        <v>42123</v>
      </c>
      <c r="D88" s="32"/>
      <c r="E88" s="48"/>
      <c r="F88" s="52">
        <v>3000</v>
      </c>
      <c r="G88" s="29">
        <v>0</v>
      </c>
      <c r="H88" s="1"/>
      <c r="I88" s="1"/>
      <c r="J88" s="25" t="s">
        <v>93</v>
      </c>
    </row>
    <row r="89" spans="1:10">
      <c r="A89" s="22">
        <v>42041</v>
      </c>
      <c r="B89" s="35" t="s">
        <v>15</v>
      </c>
      <c r="C89" s="22">
        <v>42123</v>
      </c>
      <c r="D89" s="32"/>
      <c r="E89" s="48"/>
      <c r="F89" s="34">
        <v>3000</v>
      </c>
      <c r="G89" s="29">
        <v>0</v>
      </c>
      <c r="H89" s="1"/>
      <c r="I89" s="1"/>
      <c r="J89" s="25" t="s">
        <v>94</v>
      </c>
    </row>
    <row r="90" spans="1:10">
      <c r="A90" s="22">
        <v>42049</v>
      </c>
      <c r="B90" s="35" t="s">
        <v>15</v>
      </c>
      <c r="C90" s="22">
        <v>42123</v>
      </c>
      <c r="D90" s="32"/>
      <c r="E90" s="48"/>
      <c r="F90" s="34">
        <v>3000</v>
      </c>
      <c r="G90" s="29">
        <v>0</v>
      </c>
      <c r="H90" s="1"/>
      <c r="I90" s="1"/>
      <c r="J90" s="25" t="s">
        <v>95</v>
      </c>
    </row>
    <row r="91" spans="1:10">
      <c r="A91" s="22">
        <v>42056</v>
      </c>
      <c r="B91" s="35" t="s">
        <v>15</v>
      </c>
      <c r="C91" s="22">
        <v>42123</v>
      </c>
      <c r="D91" s="32"/>
      <c r="E91" s="48"/>
      <c r="F91" s="34">
        <v>3000</v>
      </c>
      <c r="G91" s="29">
        <v>0</v>
      </c>
      <c r="H91" s="1"/>
      <c r="I91" s="1"/>
      <c r="J91" s="25" t="s">
        <v>96</v>
      </c>
    </row>
    <row r="92" spans="1:10">
      <c r="A92" s="22">
        <v>42217</v>
      </c>
      <c r="B92" s="35" t="s">
        <v>17</v>
      </c>
      <c r="C92" s="22">
        <v>42482</v>
      </c>
      <c r="D92" s="32"/>
      <c r="E92" s="48">
        <v>1000</v>
      </c>
      <c r="F92" s="34">
        <v>3000</v>
      </c>
      <c r="G92" s="29">
        <v>0</v>
      </c>
      <c r="H92" s="30">
        <v>0</v>
      </c>
      <c r="I92" s="30">
        <v>0</v>
      </c>
      <c r="J92" s="25" t="s">
        <v>97</v>
      </c>
    </row>
    <row r="93" spans="1:10">
      <c r="A93" s="22">
        <v>42194</v>
      </c>
      <c r="B93" s="39" t="s">
        <v>15</v>
      </c>
      <c r="C93" s="53"/>
      <c r="D93" s="55"/>
      <c r="E93" s="48"/>
      <c r="F93" s="34">
        <v>3000</v>
      </c>
      <c r="G93" s="29">
        <v>0</v>
      </c>
      <c r="H93" s="1"/>
      <c r="I93" s="1"/>
      <c r="J93" s="25" t="s">
        <v>98</v>
      </c>
    </row>
    <row r="94" spans="1:10">
      <c r="A94" s="22">
        <v>42157</v>
      </c>
      <c r="B94" s="56" t="s">
        <v>17</v>
      </c>
      <c r="C94" s="39">
        <v>42482</v>
      </c>
      <c r="D94" s="55"/>
      <c r="E94" s="48">
        <v>170</v>
      </c>
      <c r="F94" s="34">
        <v>3000</v>
      </c>
      <c r="G94" s="29">
        <v>0</v>
      </c>
      <c r="H94" s="30">
        <v>0</v>
      </c>
      <c r="I94" s="30">
        <v>0</v>
      </c>
      <c r="J94" s="25" t="s">
        <v>99</v>
      </c>
    </row>
    <row r="95" spans="1:10">
      <c r="A95" s="22">
        <v>42273</v>
      </c>
      <c r="B95" s="39" t="s">
        <v>15</v>
      </c>
      <c r="C95" s="53"/>
      <c r="D95" s="55"/>
      <c r="E95" s="48"/>
      <c r="F95" s="34">
        <v>3000</v>
      </c>
      <c r="G95" s="29">
        <v>0</v>
      </c>
      <c r="H95" s="1"/>
      <c r="I95" s="1"/>
      <c r="J95" s="25" t="s">
        <v>100</v>
      </c>
    </row>
    <row r="96" spans="1:10">
      <c r="A96" s="22">
        <v>42068</v>
      </c>
      <c r="B96" s="56" t="s">
        <v>15</v>
      </c>
      <c r="C96" s="39">
        <v>42482</v>
      </c>
      <c r="D96" s="55"/>
      <c r="E96" s="48"/>
      <c r="F96" s="34">
        <v>3000</v>
      </c>
      <c r="G96" s="29">
        <v>0</v>
      </c>
      <c r="H96" s="1"/>
      <c r="I96" s="1"/>
      <c r="J96" s="25" t="s">
        <v>101</v>
      </c>
    </row>
    <row r="97" spans="1:10">
      <c r="A97" s="22">
        <v>42205</v>
      </c>
      <c r="B97" s="39" t="s">
        <v>15</v>
      </c>
      <c r="C97" s="53"/>
      <c r="D97" s="55"/>
      <c r="E97" s="48"/>
      <c r="F97" s="34">
        <v>3000</v>
      </c>
      <c r="G97" s="29">
        <v>0</v>
      </c>
      <c r="H97" s="1"/>
      <c r="I97" s="1"/>
      <c r="J97" s="25" t="s">
        <v>102</v>
      </c>
    </row>
    <row r="98" spans="1:10">
      <c r="A98" s="22">
        <v>42153</v>
      </c>
      <c r="B98" s="57" t="s">
        <v>17</v>
      </c>
      <c r="C98" s="39">
        <v>42571</v>
      </c>
      <c r="D98" s="55"/>
      <c r="E98" s="48">
        <v>4400</v>
      </c>
      <c r="F98" s="34">
        <v>3000</v>
      </c>
      <c r="G98" s="29">
        <v>0</v>
      </c>
      <c r="H98" s="30">
        <f>E98-1500</f>
        <v>2900</v>
      </c>
      <c r="I98" s="30">
        <f>E98-1000</f>
        <v>3400</v>
      </c>
      <c r="J98" s="25" t="s">
        <v>103</v>
      </c>
    </row>
    <row r="99" spans="1:10">
      <c r="A99" s="22">
        <v>42361</v>
      </c>
      <c r="B99" s="39" t="s">
        <v>125</v>
      </c>
      <c r="C99" s="53"/>
      <c r="D99" s="55">
        <v>5000</v>
      </c>
      <c r="E99" s="48"/>
      <c r="F99" s="34">
        <v>3000</v>
      </c>
      <c r="G99" s="29">
        <v>0</v>
      </c>
      <c r="H99" s="1"/>
      <c r="I99" s="1"/>
      <c r="J99" s="25" t="s">
        <v>104</v>
      </c>
    </row>
    <row r="100" spans="1:10">
      <c r="A100" s="13"/>
      <c r="B100" s="36"/>
      <c r="C100" s="13"/>
      <c r="D100" s="64">
        <v>5000</v>
      </c>
      <c r="E100" s="61">
        <f>SUM(E88:E99)</f>
        <v>5570</v>
      </c>
      <c r="F100" s="61"/>
      <c r="G100" s="61">
        <f>SUM(G88:G99)</f>
        <v>0</v>
      </c>
      <c r="H100" s="61">
        <f>SUM(H88:H99)</f>
        <v>2900</v>
      </c>
      <c r="I100" s="61">
        <f>SUM(I88:I99)</f>
        <v>3400</v>
      </c>
      <c r="J100" s="15"/>
    </row>
    <row r="101" spans="1:10">
      <c r="A101" s="26" t="s">
        <v>105</v>
      </c>
      <c r="B101" s="35"/>
      <c r="C101" s="10"/>
      <c r="D101" s="32"/>
      <c r="E101" s="4"/>
      <c r="F101" s="3"/>
      <c r="G101" s="30"/>
      <c r="H101" s="1"/>
      <c r="I101" s="1"/>
      <c r="J101" s="1"/>
    </row>
    <row r="102" spans="1:10">
      <c r="A102" s="22">
        <v>42473</v>
      </c>
      <c r="B102" s="65" t="s">
        <v>125</v>
      </c>
      <c r="C102" s="22"/>
      <c r="D102" s="32">
        <v>1000</v>
      </c>
      <c r="E102" s="4"/>
      <c r="F102" s="34">
        <v>3000</v>
      </c>
      <c r="G102" s="29">
        <v>0</v>
      </c>
      <c r="H102" s="30"/>
      <c r="I102" s="30"/>
      <c r="J102" s="25" t="s">
        <v>106</v>
      </c>
    </row>
    <row r="103" spans="1:10">
      <c r="A103" s="22">
        <v>42471</v>
      </c>
      <c r="B103" s="65" t="s">
        <v>125</v>
      </c>
      <c r="C103" s="22"/>
      <c r="D103" s="32">
        <v>1000</v>
      </c>
      <c r="E103" s="4"/>
      <c r="F103" s="34">
        <v>3000</v>
      </c>
      <c r="G103" s="29">
        <v>0</v>
      </c>
      <c r="H103" s="1"/>
      <c r="I103" s="1"/>
      <c r="J103" s="25" t="s">
        <v>107</v>
      </c>
    </row>
    <row r="104" spans="1:10">
      <c r="A104" s="22">
        <v>42481</v>
      </c>
      <c r="B104" s="65" t="s">
        <v>125</v>
      </c>
      <c r="C104" s="22"/>
      <c r="D104" s="32">
        <v>1000</v>
      </c>
      <c r="E104" s="4"/>
      <c r="F104" s="34">
        <v>3000</v>
      </c>
      <c r="G104" s="29">
        <v>0</v>
      </c>
      <c r="H104" s="1"/>
      <c r="I104" s="1"/>
      <c r="J104" s="25" t="s">
        <v>108</v>
      </c>
    </row>
    <row r="105" spans="1:10">
      <c r="A105" s="22">
        <v>42538</v>
      </c>
      <c r="B105" s="65" t="s">
        <v>125</v>
      </c>
      <c r="C105" s="22"/>
      <c r="D105" s="32">
        <v>1000</v>
      </c>
      <c r="E105" s="4"/>
      <c r="F105" s="34">
        <v>3000</v>
      </c>
      <c r="G105" s="29">
        <v>0</v>
      </c>
      <c r="H105" s="1"/>
      <c r="I105" s="1"/>
      <c r="J105" s="25" t="s">
        <v>109</v>
      </c>
    </row>
    <row r="106" spans="1:10">
      <c r="A106" s="22">
        <v>42550</v>
      </c>
      <c r="B106" s="65" t="s">
        <v>125</v>
      </c>
      <c r="C106" s="22"/>
      <c r="D106" s="32">
        <v>1000</v>
      </c>
      <c r="E106" s="4"/>
      <c r="F106" s="34">
        <v>3000</v>
      </c>
      <c r="G106" s="29">
        <v>0</v>
      </c>
      <c r="H106" s="1"/>
      <c r="I106" s="1"/>
      <c r="J106" s="25" t="s">
        <v>110</v>
      </c>
    </row>
    <row r="107" spans="1:10">
      <c r="A107" s="22">
        <v>42609</v>
      </c>
      <c r="B107" s="65" t="s">
        <v>125</v>
      </c>
      <c r="C107" s="22"/>
      <c r="D107" s="32">
        <v>1000</v>
      </c>
      <c r="E107" s="4"/>
      <c r="F107" s="34">
        <v>3000</v>
      </c>
      <c r="G107" s="29">
        <v>0</v>
      </c>
      <c r="H107" s="1"/>
      <c r="I107" s="1"/>
      <c r="J107" s="25" t="s">
        <v>140</v>
      </c>
    </row>
    <row r="108" spans="1:10">
      <c r="A108" s="22">
        <v>42590</v>
      </c>
      <c r="B108" s="65" t="s">
        <v>125</v>
      </c>
      <c r="C108" s="22"/>
      <c r="D108" s="32">
        <v>1000</v>
      </c>
      <c r="E108" s="4"/>
      <c r="F108" s="34">
        <v>3000</v>
      </c>
      <c r="G108" s="29">
        <v>0</v>
      </c>
      <c r="H108" s="1"/>
      <c r="I108" s="1"/>
      <c r="J108" s="25" t="s">
        <v>141</v>
      </c>
    </row>
    <row r="109" spans="1:10">
      <c r="A109" s="22">
        <v>42630</v>
      </c>
      <c r="B109" s="65" t="s">
        <v>125</v>
      </c>
      <c r="C109" s="22"/>
      <c r="D109" s="32">
        <v>1000</v>
      </c>
      <c r="E109" s="4"/>
      <c r="F109" s="34">
        <v>3000</v>
      </c>
      <c r="G109" s="29">
        <v>0</v>
      </c>
      <c r="H109" s="1"/>
      <c r="I109" s="1"/>
      <c r="J109" s="25" t="s">
        <v>142</v>
      </c>
    </row>
    <row r="110" spans="1:10">
      <c r="A110" s="22">
        <v>42680</v>
      </c>
      <c r="B110" s="65" t="s">
        <v>144</v>
      </c>
      <c r="C110" s="22"/>
      <c r="D110" s="32"/>
      <c r="E110" s="4"/>
      <c r="F110" s="34"/>
      <c r="G110" s="29"/>
      <c r="H110" s="1"/>
      <c r="I110" s="1"/>
      <c r="J110" s="25" t="s">
        <v>143</v>
      </c>
    </row>
    <row r="111" spans="1:10">
      <c r="A111" s="22">
        <v>42632</v>
      </c>
      <c r="B111" s="65" t="s">
        <v>125</v>
      </c>
      <c r="C111" s="22"/>
      <c r="D111" s="32">
        <v>1000</v>
      </c>
      <c r="E111" s="4"/>
      <c r="F111" s="34">
        <v>3000</v>
      </c>
      <c r="G111" s="29">
        <v>0</v>
      </c>
      <c r="H111" s="1"/>
      <c r="I111" s="1"/>
      <c r="J111" s="25" t="s">
        <v>145</v>
      </c>
    </row>
    <row r="112" spans="1:10">
      <c r="A112" s="22">
        <v>42702</v>
      </c>
      <c r="B112" s="65" t="s">
        <v>17</v>
      </c>
      <c r="C112" s="22"/>
      <c r="D112" s="32"/>
      <c r="E112" s="29">
        <v>13282.56</v>
      </c>
      <c r="F112" s="34">
        <v>3000</v>
      </c>
      <c r="G112" s="72">
        <v>10282.56</v>
      </c>
      <c r="H112" s="30">
        <f>G112+1500</f>
        <v>11782.56</v>
      </c>
      <c r="I112" s="30">
        <f>H112+500</f>
        <v>12282.56</v>
      </c>
      <c r="J112" s="25" t="s">
        <v>146</v>
      </c>
    </row>
    <row r="113" spans="1:10">
      <c r="A113" s="22">
        <v>42699</v>
      </c>
      <c r="B113" s="65" t="s">
        <v>125</v>
      </c>
      <c r="C113" s="22"/>
      <c r="D113" s="32">
        <v>1000</v>
      </c>
      <c r="E113" s="4"/>
      <c r="F113" s="34">
        <v>3000</v>
      </c>
      <c r="G113" s="29">
        <v>0</v>
      </c>
      <c r="H113" s="1"/>
      <c r="I113" s="1"/>
      <c r="J113" s="25" t="s">
        <v>147</v>
      </c>
    </row>
    <row r="114" spans="1:10">
      <c r="A114" s="73"/>
      <c r="B114" s="73"/>
      <c r="C114" s="73"/>
      <c r="D114" s="74"/>
      <c r="E114" s="75"/>
      <c r="F114" s="76"/>
      <c r="G114" s="78">
        <f>SUM(G112:G113)</f>
        <v>10282.56</v>
      </c>
      <c r="H114" s="79">
        <f>SUM(H112:H113)</f>
        <v>11782.56</v>
      </c>
      <c r="I114" s="79">
        <f>SUM(I112:I113)</f>
        <v>12282.56</v>
      </c>
      <c r="J114" s="77"/>
    </row>
    <row r="115" spans="1:10" s="86" customFormat="1">
      <c r="A115" s="87" t="s">
        <v>168</v>
      </c>
      <c r="B115" s="39"/>
      <c r="C115" s="39"/>
      <c r="D115" s="55"/>
      <c r="E115" s="81"/>
      <c r="F115" s="82"/>
      <c r="G115" s="83"/>
      <c r="H115" s="84"/>
      <c r="I115" s="84"/>
      <c r="J115" s="85"/>
    </row>
    <row r="116" spans="1:10">
      <c r="A116" s="22">
        <v>42746</v>
      </c>
      <c r="B116" s="65" t="s">
        <v>125</v>
      </c>
      <c r="C116" s="22"/>
      <c r="D116" s="32">
        <v>1000</v>
      </c>
      <c r="E116" s="4"/>
      <c r="F116" s="34">
        <v>3000</v>
      </c>
      <c r="G116" s="29"/>
      <c r="H116" s="1"/>
      <c r="I116" s="1"/>
      <c r="J116" s="25" t="s">
        <v>148</v>
      </c>
    </row>
    <row r="117" spans="1:10">
      <c r="A117" s="22">
        <v>42789</v>
      </c>
      <c r="B117" s="65" t="s">
        <v>125</v>
      </c>
      <c r="C117" s="22"/>
      <c r="D117" s="32">
        <v>626</v>
      </c>
      <c r="E117" s="4"/>
      <c r="F117" s="34">
        <v>3000</v>
      </c>
      <c r="G117" s="29"/>
      <c r="H117" s="1"/>
      <c r="I117" s="1"/>
      <c r="J117" s="25" t="s">
        <v>149</v>
      </c>
    </row>
    <row r="118" spans="1:10">
      <c r="A118" s="22">
        <v>42792</v>
      </c>
      <c r="B118" s="65" t="s">
        <v>125</v>
      </c>
      <c r="C118" s="22"/>
      <c r="D118" s="32">
        <v>1000</v>
      </c>
      <c r="E118" s="4"/>
      <c r="F118" s="34">
        <v>3000</v>
      </c>
      <c r="G118" s="29"/>
      <c r="H118" s="1"/>
      <c r="I118" s="1"/>
      <c r="J118" s="25" t="s">
        <v>150</v>
      </c>
    </row>
    <row r="119" spans="1:10">
      <c r="A119" s="22">
        <v>42846</v>
      </c>
      <c r="B119" s="65" t="s">
        <v>125</v>
      </c>
      <c r="C119" s="22"/>
      <c r="D119" s="32">
        <v>1000</v>
      </c>
      <c r="E119" s="4"/>
      <c r="F119" s="34">
        <v>3000</v>
      </c>
      <c r="G119" s="29"/>
      <c r="H119" s="1"/>
      <c r="I119" s="1"/>
      <c r="J119" s="25" t="s">
        <v>151</v>
      </c>
    </row>
    <row r="120" spans="1:10">
      <c r="A120" s="22">
        <v>42879</v>
      </c>
      <c r="B120" s="65" t="s">
        <v>125</v>
      </c>
      <c r="C120" s="22"/>
      <c r="D120" s="32">
        <v>1310.3</v>
      </c>
      <c r="E120" s="4"/>
      <c r="F120" s="34">
        <v>3000</v>
      </c>
      <c r="G120" s="29"/>
      <c r="H120" s="1"/>
      <c r="I120" s="1"/>
      <c r="J120" s="25" t="s">
        <v>152</v>
      </c>
    </row>
    <row r="121" spans="1:10">
      <c r="A121" s="22">
        <v>42882</v>
      </c>
      <c r="B121" s="65" t="s">
        <v>125</v>
      </c>
      <c r="C121" s="22"/>
      <c r="D121" s="32">
        <v>1000</v>
      </c>
      <c r="E121" s="4"/>
      <c r="F121" s="34">
        <v>3000</v>
      </c>
      <c r="G121" s="29"/>
      <c r="H121" s="1"/>
      <c r="I121" s="1"/>
      <c r="J121" s="25" t="s">
        <v>153</v>
      </c>
    </row>
    <row r="122" spans="1:10">
      <c r="A122" s="22">
        <v>42895</v>
      </c>
      <c r="B122" s="65" t="s">
        <v>125</v>
      </c>
      <c r="C122" s="22"/>
      <c r="D122" s="32">
        <v>1000</v>
      </c>
      <c r="E122" s="4"/>
      <c r="F122" s="34">
        <v>3000</v>
      </c>
      <c r="G122" s="29"/>
      <c r="H122" s="1"/>
      <c r="I122" s="1"/>
      <c r="J122" s="25" t="s">
        <v>154</v>
      </c>
    </row>
    <row r="123" spans="1:10">
      <c r="A123" s="22">
        <v>42941</v>
      </c>
      <c r="B123" s="65" t="s">
        <v>125</v>
      </c>
      <c r="C123" s="22"/>
      <c r="D123" s="32">
        <v>1000</v>
      </c>
      <c r="E123" s="4"/>
      <c r="F123" s="34">
        <v>3000</v>
      </c>
      <c r="G123" s="29"/>
      <c r="H123" s="1"/>
      <c r="I123" s="1"/>
      <c r="J123" s="25" t="s">
        <v>155</v>
      </c>
    </row>
    <row r="124" spans="1:10">
      <c r="A124" s="22">
        <v>42923</v>
      </c>
      <c r="B124" s="65" t="s">
        <v>125</v>
      </c>
      <c r="C124" s="22"/>
      <c r="D124" s="32">
        <v>1000</v>
      </c>
      <c r="E124" s="4"/>
      <c r="F124" s="34">
        <v>3000</v>
      </c>
      <c r="G124" s="29"/>
      <c r="H124" s="1"/>
      <c r="I124" s="1"/>
      <c r="J124" s="25" t="s">
        <v>156</v>
      </c>
    </row>
    <row r="125" spans="1:10">
      <c r="A125" s="22">
        <v>42940</v>
      </c>
      <c r="B125" s="65" t="s">
        <v>125</v>
      </c>
      <c r="C125" s="22"/>
      <c r="D125" s="32">
        <v>1000</v>
      </c>
      <c r="E125" s="4"/>
      <c r="F125" s="34">
        <v>3000</v>
      </c>
      <c r="G125" s="29"/>
      <c r="H125" s="1"/>
      <c r="I125" s="1"/>
      <c r="J125" s="25" t="s">
        <v>157</v>
      </c>
    </row>
    <row r="126" spans="1:10">
      <c r="A126" s="22">
        <v>42995</v>
      </c>
      <c r="B126" s="65" t="s">
        <v>125</v>
      </c>
      <c r="C126" s="22"/>
      <c r="D126" s="32">
        <v>1000</v>
      </c>
      <c r="E126" s="4"/>
      <c r="F126" s="34">
        <v>3000</v>
      </c>
      <c r="G126" s="29"/>
      <c r="H126" s="1"/>
      <c r="I126" s="1"/>
      <c r="J126" s="25" t="s">
        <v>158</v>
      </c>
    </row>
    <row r="127" spans="1:10">
      <c r="A127" s="22">
        <v>42997</v>
      </c>
      <c r="B127" s="65" t="s">
        <v>125</v>
      </c>
      <c r="C127" s="22"/>
      <c r="D127" s="32">
        <v>1000</v>
      </c>
      <c r="E127" s="4"/>
      <c r="F127" s="34">
        <v>3000</v>
      </c>
      <c r="G127" s="29"/>
      <c r="H127" s="1"/>
      <c r="I127" s="1"/>
      <c r="J127" s="25" t="s">
        <v>159</v>
      </c>
    </row>
    <row r="128" spans="1:10">
      <c r="A128" s="22">
        <v>43029</v>
      </c>
      <c r="B128" s="65" t="s">
        <v>125</v>
      </c>
      <c r="C128" s="22"/>
      <c r="D128" s="32">
        <v>1000</v>
      </c>
      <c r="E128" s="4"/>
      <c r="F128" s="34">
        <v>3000</v>
      </c>
      <c r="G128" s="29"/>
      <c r="H128" s="1"/>
      <c r="I128" s="1"/>
      <c r="J128" s="25" t="s">
        <v>160</v>
      </c>
    </row>
    <row r="129" spans="1:10">
      <c r="A129" s="22">
        <v>42999</v>
      </c>
      <c r="B129" s="65" t="s">
        <v>125</v>
      </c>
      <c r="C129" s="22"/>
      <c r="D129" s="32">
        <v>1000</v>
      </c>
      <c r="E129" s="4"/>
      <c r="F129" s="34">
        <v>3000</v>
      </c>
      <c r="G129" s="29"/>
      <c r="H129" s="1"/>
      <c r="I129" s="1"/>
      <c r="J129" s="25" t="s">
        <v>161</v>
      </c>
    </row>
    <row r="131" spans="1:10" ht="28.8">
      <c r="A131" s="66" t="s">
        <v>2</v>
      </c>
      <c r="B131" s="67" t="s">
        <v>4</v>
      </c>
      <c r="C131" s="68" t="s">
        <v>128</v>
      </c>
      <c r="D131" s="69" t="s">
        <v>3</v>
      </c>
      <c r="E131" s="68" t="s">
        <v>132</v>
      </c>
      <c r="F131" s="69" t="s">
        <v>133</v>
      </c>
      <c r="G131" s="68" t="s">
        <v>138</v>
      </c>
      <c r="H131" s="69" t="s">
        <v>129</v>
      </c>
      <c r="I131" s="69" t="s">
        <v>130</v>
      </c>
    </row>
    <row r="132" spans="1:10">
      <c r="A132" s="7" t="s">
        <v>120</v>
      </c>
      <c r="B132" s="9">
        <v>19</v>
      </c>
      <c r="C132" s="40" t="s">
        <v>134</v>
      </c>
      <c r="D132" s="40">
        <v>5</v>
      </c>
      <c r="E132" s="32">
        <f>RCT!D30</f>
        <v>6000</v>
      </c>
      <c r="F132" s="32">
        <v>4152.4399999999996</v>
      </c>
      <c r="G132" s="30">
        <f>F132+E132</f>
        <v>10152.439999999999</v>
      </c>
      <c r="H132" s="32">
        <v>9164.42</v>
      </c>
      <c r="I132" s="32">
        <v>11064.42</v>
      </c>
    </row>
    <row r="133" spans="1:10">
      <c r="A133" s="7" t="s">
        <v>121</v>
      </c>
      <c r="B133" s="9">
        <v>30</v>
      </c>
      <c r="C133" s="40" t="s">
        <v>135</v>
      </c>
      <c r="D133" s="40">
        <v>4</v>
      </c>
      <c r="E133" s="32">
        <f>RCT!D69</f>
        <v>12800</v>
      </c>
      <c r="F133" s="32">
        <v>500</v>
      </c>
      <c r="G133" s="48">
        <f t="shared" ref="G133:G137" si="0">F133+E133</f>
        <v>13300</v>
      </c>
      <c r="H133" s="32">
        <v>9387.24</v>
      </c>
      <c r="I133" s="32">
        <v>12387.24</v>
      </c>
    </row>
    <row r="134" spans="1:10">
      <c r="A134" s="7" t="s">
        <v>122</v>
      </c>
      <c r="B134" s="9">
        <v>6</v>
      </c>
      <c r="C134" s="40" t="s">
        <v>136</v>
      </c>
      <c r="D134" s="40">
        <v>2</v>
      </c>
      <c r="E134" s="32">
        <f>RCT!D86</f>
        <v>39500</v>
      </c>
      <c r="F134" s="32">
        <v>0</v>
      </c>
      <c r="G134" s="48">
        <f t="shared" si="0"/>
        <v>39500</v>
      </c>
      <c r="H134" s="32">
        <v>36300</v>
      </c>
      <c r="I134" s="32">
        <v>39300</v>
      </c>
    </row>
    <row r="135" spans="1:10">
      <c r="A135" s="7" t="s">
        <v>123</v>
      </c>
      <c r="B135" s="9">
        <v>8</v>
      </c>
      <c r="C135" s="40" t="s">
        <v>137</v>
      </c>
      <c r="D135" s="40">
        <v>3</v>
      </c>
      <c r="E135" s="32">
        <v>5000</v>
      </c>
      <c r="F135" s="32">
        <v>0</v>
      </c>
      <c r="G135" s="48">
        <f t="shared" si="0"/>
        <v>5000</v>
      </c>
      <c r="H135" s="32">
        <v>2900</v>
      </c>
      <c r="I135" s="32">
        <v>3400</v>
      </c>
    </row>
    <row r="136" spans="1:10">
      <c r="A136" s="80" t="s">
        <v>162</v>
      </c>
      <c r="B136" s="9">
        <v>0</v>
      </c>
      <c r="C136" s="40" t="s">
        <v>163</v>
      </c>
      <c r="D136" s="40">
        <v>1</v>
      </c>
      <c r="E136" s="32">
        <v>10000</v>
      </c>
      <c r="F136" s="32">
        <v>10282.56</v>
      </c>
      <c r="G136" s="48">
        <f t="shared" si="0"/>
        <v>20282.559999999998</v>
      </c>
      <c r="H136" s="32">
        <f>F136+1500</f>
        <v>11782.56</v>
      </c>
      <c r="I136" s="32">
        <f>H136+500</f>
        <v>12282.56</v>
      </c>
    </row>
    <row r="137" spans="1:10">
      <c r="A137" s="80" t="s">
        <v>164</v>
      </c>
      <c r="B137" s="9">
        <v>0</v>
      </c>
      <c r="C137" s="40" t="s">
        <v>165</v>
      </c>
      <c r="D137" s="40">
        <v>0</v>
      </c>
      <c r="E137" s="32">
        <v>14000</v>
      </c>
      <c r="F137" s="32">
        <v>0</v>
      </c>
      <c r="G137" s="48">
        <f t="shared" si="0"/>
        <v>14000</v>
      </c>
      <c r="H137" s="32" t="s">
        <v>166</v>
      </c>
      <c r="I137" s="32" t="s">
        <v>166</v>
      </c>
    </row>
    <row r="138" spans="1:10">
      <c r="A138" s="17" t="s">
        <v>5</v>
      </c>
      <c r="B138" s="18">
        <f>SUM(B132:B137)</f>
        <v>63</v>
      </c>
      <c r="C138" s="41">
        <v>28</v>
      </c>
      <c r="D138" s="41">
        <f>SUM(D132:D137)</f>
        <v>15</v>
      </c>
      <c r="E138" s="31">
        <f t="shared" ref="E138:I138" si="1">SUM(E132:E136)</f>
        <v>73300</v>
      </c>
      <c r="F138" s="31">
        <f>SUM(F132:F137)</f>
        <v>14935</v>
      </c>
      <c r="G138" s="31">
        <f>SUM(G132:G137)</f>
        <v>102235</v>
      </c>
      <c r="H138" s="31">
        <f t="shared" si="1"/>
        <v>69534.22</v>
      </c>
      <c r="I138" s="31">
        <f t="shared" si="1"/>
        <v>78434.22</v>
      </c>
    </row>
    <row r="139" spans="1:10">
      <c r="B139" s="37"/>
    </row>
    <row r="140" spans="1:10">
      <c r="B140" s="37"/>
    </row>
    <row r="141" spans="1:10">
      <c r="A141" s="17" t="s">
        <v>6</v>
      </c>
      <c r="B141" s="17" t="s">
        <v>7</v>
      </c>
      <c r="C141" s="16" t="s">
        <v>8</v>
      </c>
      <c r="D141" s="31" t="s">
        <v>9</v>
      </c>
      <c r="E141"/>
      <c r="F141"/>
    </row>
    <row r="142" spans="1:10">
      <c r="A142" s="2" t="s">
        <v>112</v>
      </c>
      <c r="B142" s="9" t="s">
        <v>113</v>
      </c>
      <c r="C142" s="32">
        <v>75000</v>
      </c>
      <c r="D142" s="32"/>
      <c r="E142"/>
      <c r="F142"/>
    </row>
    <row r="143" spans="1:10">
      <c r="A143" s="2" t="s">
        <v>112</v>
      </c>
      <c r="B143" s="9" t="s">
        <v>113</v>
      </c>
      <c r="C143" s="32"/>
      <c r="D143" s="32" t="s">
        <v>116</v>
      </c>
      <c r="E143"/>
      <c r="F143"/>
    </row>
    <row r="144" spans="1:10">
      <c r="A144" s="1" t="s">
        <v>114</v>
      </c>
      <c r="B144" s="9" t="s">
        <v>113</v>
      </c>
      <c r="C144" s="32">
        <v>78000</v>
      </c>
      <c r="D144" s="32"/>
      <c r="E144"/>
      <c r="F144"/>
    </row>
    <row r="145" spans="1:6">
      <c r="A145" s="1" t="s">
        <v>114</v>
      </c>
      <c r="B145" s="9" t="s">
        <v>113</v>
      </c>
      <c r="C145" s="32"/>
      <c r="D145" s="32" t="s">
        <v>116</v>
      </c>
      <c r="E145"/>
      <c r="F145"/>
    </row>
    <row r="146" spans="1:6">
      <c r="A146" s="1" t="s">
        <v>115</v>
      </c>
      <c r="B146" s="9" t="s">
        <v>113</v>
      </c>
      <c r="C146" s="32">
        <v>78000</v>
      </c>
      <c r="D146" s="32"/>
      <c r="E146"/>
      <c r="F146"/>
    </row>
    <row r="147" spans="1:6">
      <c r="A147" s="1" t="s">
        <v>115</v>
      </c>
      <c r="B147" s="9" t="s">
        <v>113</v>
      </c>
      <c r="C147" s="32"/>
      <c r="D147" s="32" t="s">
        <v>116</v>
      </c>
      <c r="E147"/>
      <c r="F147"/>
    </row>
    <row r="148" spans="1:6">
      <c r="A148" s="1" t="s">
        <v>117</v>
      </c>
      <c r="B148" s="9" t="s">
        <v>113</v>
      </c>
      <c r="C148" s="32">
        <v>78000</v>
      </c>
      <c r="D148" s="32"/>
      <c r="E148"/>
      <c r="F148"/>
    </row>
    <row r="149" spans="1:6">
      <c r="A149" s="1" t="s">
        <v>117</v>
      </c>
      <c r="B149" s="9" t="s">
        <v>113</v>
      </c>
      <c r="C149" s="32"/>
      <c r="D149" s="32" t="s">
        <v>116</v>
      </c>
      <c r="E149"/>
      <c r="F149"/>
    </row>
    <row r="150" spans="1:6">
      <c r="A150" s="1" t="s">
        <v>118</v>
      </c>
      <c r="B150" s="9" t="s">
        <v>113</v>
      </c>
      <c r="C150" s="42">
        <v>78000</v>
      </c>
      <c r="D150" s="33"/>
      <c r="E150"/>
      <c r="F150"/>
    </row>
    <row r="151" spans="1:6">
      <c r="A151" s="43" t="s">
        <v>118</v>
      </c>
      <c r="B151" s="44" t="s">
        <v>113</v>
      </c>
      <c r="C151" s="45"/>
      <c r="D151" s="45" t="s">
        <v>116</v>
      </c>
    </row>
    <row r="152" spans="1:6">
      <c r="A152" s="43" t="s">
        <v>167</v>
      </c>
      <c r="B152" s="44" t="s">
        <v>113</v>
      </c>
      <c r="C152" s="45">
        <v>80000</v>
      </c>
      <c r="D152" s="45"/>
    </row>
    <row r="153" spans="1:6">
      <c r="A153" s="43" t="s">
        <v>167</v>
      </c>
      <c r="B153" s="44" t="s">
        <v>113</v>
      </c>
      <c r="C153" s="45"/>
      <c r="D153" s="45" t="s">
        <v>116</v>
      </c>
    </row>
    <row r="154" spans="1:6">
      <c r="A154" s="19" t="s">
        <v>1</v>
      </c>
      <c r="B154" s="20"/>
      <c r="C154" s="38">
        <f>SUM(C142:C152)</f>
        <v>467000</v>
      </c>
      <c r="D154" s="38"/>
    </row>
  </sheetData>
  <mergeCells count="1">
    <mergeCell ref="A1:I1"/>
  </mergeCells>
  <printOptions gridLines="1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 alignWithMargins="0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RCT</vt:lpstr>
      <vt:lpstr>RCT!Area_stampa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Figliola Emanuela</dc:creator>
  <cp:lastModifiedBy>Serena Semplici</cp:lastModifiedBy>
  <cp:lastPrinted>2018-01-02T11:04:05Z</cp:lastPrinted>
  <dcterms:created xsi:type="dcterms:W3CDTF">2015-06-22T13:02:35Z</dcterms:created>
  <dcterms:modified xsi:type="dcterms:W3CDTF">2018-01-04T08:26:56Z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