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_DELEGATE 2016" sheetId="1" r:id="rId1"/>
    <sheet name="NOTA 1" sheetId="2" r:id="rId2"/>
  </sheets>
  <definedNames>
    <definedName name="_xlnm.Print_Area" localSheetId="0">'F_DELEGATE 2016'!$A$1:$J$62</definedName>
  </definedNames>
  <calcPr fullCalcOnLoad="1"/>
</workbook>
</file>

<file path=xl/sharedStrings.xml><?xml version="1.0" encoding="utf-8"?>
<sst xmlns="http://schemas.openxmlformats.org/spreadsheetml/2006/main" count="91" uniqueCount="81">
  <si>
    <t>FUNZIONI DELEGATE ZONA VALDARNO</t>
  </si>
  <si>
    <t>PREVENTIVO 2009</t>
  </si>
  <si>
    <t>contabilità  a luglio</t>
  </si>
  <si>
    <t xml:space="preserve">ESERCIZIO 2013 – SOCIALE  </t>
  </si>
  <si>
    <t>2015</t>
  </si>
  <si>
    <t>c. di costo - conto economico</t>
  </si>
  <si>
    <t>CONSUNTIVO  2012</t>
  </si>
  <si>
    <t>PREVENTIVO AL 31/12/2013</t>
  </si>
  <si>
    <t>PRE-CONSUNTIVO 2015</t>
  </si>
  <si>
    <t>PREVENTIVO 2016 – AL 31/12/2016</t>
  </si>
  <si>
    <t>PREVENTIVO 2016 – AL 30/06/2016</t>
  </si>
  <si>
    <t xml:space="preserve">Handicap </t>
  </si>
  <si>
    <t xml:space="preserve"> contributi da Comuni</t>
  </si>
  <si>
    <t>contributo USL</t>
  </si>
  <si>
    <t>totale entrate</t>
  </si>
  <si>
    <t xml:space="preserve">prodotti economali (soc.funz. delegate)  </t>
  </si>
  <si>
    <t>contr.per progetti riabilit.inserimenti lavorativi</t>
  </si>
  <si>
    <t>contr. enti ass.ne CENTRO IL VELIERO</t>
  </si>
  <si>
    <t>costi INAIL utenti</t>
  </si>
  <si>
    <t>costi per acquisto valori bollati</t>
  </si>
  <si>
    <t>totale uscite</t>
  </si>
  <si>
    <t>Centro socializzazione L'Ottavo giorno Montevarchi</t>
  </si>
  <si>
    <t>contributi da Comuni</t>
  </si>
  <si>
    <t>recuperi vari (f.deleg)</t>
  </si>
  <si>
    <t>mater. manutenz.ord. in economia</t>
  </si>
  <si>
    <t>generi alimentari f.delegate</t>
  </si>
  <si>
    <t>prodotti economali f.delegate</t>
  </si>
  <si>
    <t>dispositivi e presidi medici</t>
  </si>
  <si>
    <t>costi vacanze handicap</t>
  </si>
  <si>
    <t>costi coop. att. sociali</t>
  </si>
  <si>
    <t xml:space="preserve">consumo ENEL </t>
  </si>
  <si>
    <t xml:space="preserve">consumo acqua </t>
  </si>
  <si>
    <t>costi per telefono</t>
  </si>
  <si>
    <t>costi serv.mensa appaltata f.delegate</t>
  </si>
  <si>
    <t>costi per riscaldam. appaltato (SIRAM)</t>
  </si>
  <si>
    <t>costi serv. app. manutenz. immobili</t>
  </si>
  <si>
    <t>Tassa smaltimento Rifiuti Solidi Urbani</t>
  </si>
  <si>
    <t>manut. app. strum. inform.</t>
  </si>
  <si>
    <t>costi per altri servizi appaltati (manut. Verde)</t>
  </si>
  <si>
    <t>abbonamento TV</t>
  </si>
  <si>
    <t>Vacanze Anziani</t>
  </si>
  <si>
    <t>contributi Comuni</t>
  </si>
  <si>
    <t>proventi servizi resi (VACANZE)</t>
  </si>
  <si>
    <t>costi per vacanze anziani f.delegate</t>
  </si>
  <si>
    <t>Sopravvenienze passive fatt. IL Globo – relativa all'anno 2014</t>
  </si>
  <si>
    <t>C.C. altre att. sociali Valdarno</t>
  </si>
  <si>
    <t>contributi da Comuni/Regione</t>
  </si>
  <si>
    <t>prodotti economali sociale</t>
  </si>
  <si>
    <r>
      <t xml:space="preserve">stip. pers.le ASL </t>
    </r>
    <r>
      <rPr>
        <b/>
        <sz val="9"/>
        <rFont val="Times New Roman"/>
        <family val="1"/>
      </rPr>
      <t>dedicato alle funz. delegate</t>
    </r>
  </si>
  <si>
    <t>costi per consumo acqua</t>
  </si>
  <si>
    <t>costi per telefono f.delegate</t>
  </si>
  <si>
    <t>canoni noleggio autovetture</t>
  </si>
  <si>
    <t>costi manut.app. strum. inform.</t>
  </si>
  <si>
    <t>costi serv.pulizia appal.(soc.funz.deleg)</t>
  </si>
  <si>
    <t>Avanzo Zona Valdarno</t>
  </si>
  <si>
    <t>totale dai Comuni Zona Valdarno</t>
  </si>
  <si>
    <t>TOTALE   ENTRATE</t>
  </si>
  <si>
    <t>TOTALE   USCITE</t>
  </si>
  <si>
    <t>Nota 1</t>
  </si>
  <si>
    <t>FUNZIONI IN DELEGA</t>
  </si>
  <si>
    <t>CID</t>
  </si>
  <si>
    <t>COGNOME</t>
  </si>
  <si>
    <t>NOME</t>
  </si>
  <si>
    <t>COSTO PRESUNTO 2016</t>
  </si>
  <si>
    <t>ATTRIBUZ % 2016</t>
  </si>
  <si>
    <t>PREVENTIVO 2014</t>
  </si>
  <si>
    <t>PERSONALE AMM.VO</t>
  </si>
  <si>
    <t>ASS. SOCIALI</t>
  </si>
  <si>
    <t>FONTANA</t>
  </si>
  <si>
    <t>FULVIO</t>
  </si>
  <si>
    <t>Centro "L'ottavo giorno"</t>
  </si>
  <si>
    <t>ROMOLI</t>
  </si>
  <si>
    <t>SIMONA</t>
  </si>
  <si>
    <t>Referente del Progetto "Il Veliero"</t>
  </si>
  <si>
    <t>NEPI</t>
  </si>
  <si>
    <t>STEFANIA</t>
  </si>
  <si>
    <t xml:space="preserve"> - Adozioni</t>
  </si>
  <si>
    <t>RESPONSABILE DI ZONA</t>
  </si>
  <si>
    <t>previsto come figura profess. con indennità, in parte sociale ed in parte sanitario</t>
  </si>
  <si>
    <t>TOTALE</t>
  </si>
  <si>
    <t>COSTO DA ATTRIBUIRE AL BILANCIO  FUNZIONI DELEGATE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</si>
</sst>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[$€]\ * #,##0.00_-;\-[$€]\ * #,##0.00_-;_-[$€]\ * \-??_-;_-@_-"/>
    <numFmt numFmtId="166" formatCode="#,##0\ ;\-#,##0\ ;&quot; -&quot;#\ ;@\ "/>
    <numFmt numFmtId="167" formatCode="@"/>
    <numFmt numFmtId="168" formatCode="#,##0.00"/>
    <numFmt numFmtId="169" formatCode="#,##0"/>
    <numFmt numFmtId="170" formatCode="_-* #,##0_-;\-* #,##0_-;_-* \-_-;_-@_-"/>
    <numFmt numFmtId="171" formatCode="_-* #,##0.00_-;\-* #,##0.00_-;_-* \-??_-;_-@_-"/>
    <numFmt numFmtId="172" formatCode="_-* #,##0.00_-;\-* #,##0.00_-;_-* \-_-;_-@_-"/>
    <numFmt numFmtId="173" formatCode="0.00%"/>
  </numFmts>
  <fonts count="19"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9"/>
      <name val="Times New Roman"/>
      <family val="1"/>
    </font>
    <font>
      <sz val="8"/>
      <color indexed="9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4"/>
      <name val="Arial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3" borderId="0" xfId="0" applyFont="1" applyFill="1" applyAlignment="1">
      <alignment/>
    </xf>
    <xf numFmtId="164" fontId="3" fillId="0" borderId="2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1" fillId="0" borderId="3" xfId="0" applyFont="1" applyFill="1" applyBorder="1" applyAlignment="1">
      <alignment wrapText="1"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3" fillId="3" borderId="3" xfId="0" applyFont="1" applyFill="1" applyBorder="1" applyAlignment="1">
      <alignment horizontal="right"/>
    </xf>
    <xf numFmtId="168" fontId="3" fillId="0" borderId="3" xfId="0" applyNumberFormat="1" applyFont="1" applyFill="1" applyBorder="1" applyAlignment="1">
      <alignment/>
    </xf>
    <xf numFmtId="164" fontId="1" fillId="0" borderId="3" xfId="0" applyFont="1" applyFill="1" applyBorder="1" applyAlignment="1">
      <alignment vertical="center"/>
    </xf>
    <xf numFmtId="169" fontId="1" fillId="0" borderId="3" xfId="0" applyNumberFormat="1" applyFont="1" applyFill="1" applyBorder="1" applyAlignment="1">
      <alignment vertical="center"/>
    </xf>
    <xf numFmtId="169" fontId="1" fillId="0" borderId="3" xfId="0" applyNumberFormat="1" applyFont="1" applyFill="1" applyBorder="1" applyAlignment="1">
      <alignment/>
    </xf>
    <xf numFmtId="164" fontId="1" fillId="0" borderId="3" xfId="0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vertical="center"/>
    </xf>
    <xf numFmtId="168" fontId="7" fillId="0" borderId="3" xfId="0" applyNumberFormat="1" applyFont="1" applyFill="1" applyBorder="1" applyAlignment="1">
      <alignment vertical="center"/>
    </xf>
    <xf numFmtId="164" fontId="3" fillId="0" borderId="5" xfId="0" applyFont="1" applyFill="1" applyBorder="1" applyAlignment="1">
      <alignment/>
    </xf>
    <xf numFmtId="164" fontId="3" fillId="0" borderId="3" xfId="0" applyFont="1" applyFill="1" applyBorder="1" applyAlignment="1">
      <alignment wrapText="1"/>
    </xf>
    <xf numFmtId="164" fontId="3" fillId="0" borderId="0" xfId="0" applyFont="1" applyFill="1" applyAlignment="1">
      <alignment/>
    </xf>
    <xf numFmtId="168" fontId="8" fillId="0" borderId="3" xfId="0" applyNumberFormat="1" applyFont="1" applyFill="1" applyBorder="1" applyAlignment="1">
      <alignment/>
    </xf>
    <xf numFmtId="168" fontId="9" fillId="0" borderId="3" xfId="0" applyNumberFormat="1" applyFont="1" applyFill="1" applyBorder="1" applyAlignment="1">
      <alignment/>
    </xf>
    <xf numFmtId="168" fontId="9" fillId="0" borderId="3" xfId="0" applyNumberFormat="1" applyFont="1" applyFill="1" applyBorder="1" applyAlignment="1">
      <alignment vertical="center"/>
    </xf>
    <xf numFmtId="168" fontId="1" fillId="0" borderId="3" xfId="0" applyNumberFormat="1" applyFont="1" applyFill="1" applyBorder="1" applyAlignment="1">
      <alignment vertical="center" wrapText="1"/>
    </xf>
    <xf numFmtId="168" fontId="10" fillId="0" borderId="3" xfId="0" applyNumberFormat="1" applyFont="1" applyFill="1" applyBorder="1" applyAlignment="1">
      <alignment/>
    </xf>
    <xf numFmtId="168" fontId="3" fillId="0" borderId="3" xfId="0" applyNumberFormat="1" applyFont="1" applyFill="1" applyBorder="1" applyAlignment="1">
      <alignment vertical="center"/>
    </xf>
    <xf numFmtId="164" fontId="5" fillId="0" borderId="0" xfId="0" applyFont="1" applyFill="1" applyBorder="1" applyAlignment="1">
      <alignment/>
    </xf>
    <xf numFmtId="170" fontId="5" fillId="0" borderId="6" xfId="16" applyFont="1" applyFill="1" applyBorder="1" applyAlignment="1" applyProtection="1">
      <alignment/>
      <protection/>
    </xf>
    <xf numFmtId="169" fontId="1" fillId="0" borderId="7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3" fillId="3" borderId="0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4" fontId="3" fillId="0" borderId="3" xfId="0" applyFont="1" applyFill="1" applyBorder="1" applyAlignment="1">
      <alignment vertical="center" wrapText="1"/>
    </xf>
    <xf numFmtId="170" fontId="3" fillId="0" borderId="3" xfId="16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 wrapText="1"/>
    </xf>
    <xf numFmtId="170" fontId="1" fillId="0" borderId="0" xfId="0" applyNumberFormat="1" applyFont="1" applyFill="1" applyBorder="1" applyAlignment="1">
      <alignment/>
    </xf>
    <xf numFmtId="164" fontId="3" fillId="0" borderId="8" xfId="0" applyFont="1" applyFill="1" applyBorder="1" applyAlignment="1">
      <alignment wrapText="1"/>
    </xf>
    <xf numFmtId="170" fontId="3" fillId="0" borderId="8" xfId="16" applyFont="1" applyFill="1" applyBorder="1" applyAlignment="1" applyProtection="1">
      <alignment/>
      <protection/>
    </xf>
    <xf numFmtId="164" fontId="1" fillId="0" borderId="9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wrapText="1"/>
    </xf>
    <xf numFmtId="171" fontId="1" fillId="0" borderId="0" xfId="15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>
      <alignment horizontal="left"/>
    </xf>
    <xf numFmtId="164" fontId="12" fillId="0" borderId="0" xfId="0" applyFont="1" applyAlignment="1">
      <alignment/>
    </xf>
    <xf numFmtId="164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70" fontId="1" fillId="0" borderId="0" xfId="16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12" fillId="0" borderId="0" xfId="0" applyFont="1" applyAlignment="1">
      <alignment wrapText="1"/>
    </xf>
    <xf numFmtId="167" fontId="13" fillId="0" borderId="0" xfId="0" applyNumberFormat="1" applyFont="1" applyBorder="1" applyAlignment="1">
      <alignment horizontal="left"/>
    </xf>
    <xf numFmtId="164" fontId="14" fillId="4" borderId="11" xfId="0" applyFont="1" applyFill="1" applyBorder="1" applyAlignment="1">
      <alignment/>
    </xf>
    <xf numFmtId="164" fontId="14" fillId="4" borderId="11" xfId="0" applyFont="1" applyFill="1" applyBorder="1" applyAlignment="1">
      <alignment horizontal="center"/>
    </xf>
    <xf numFmtId="172" fontId="14" fillId="4" borderId="11" xfId="16" applyNumberFormat="1" applyFont="1" applyFill="1" applyBorder="1" applyAlignment="1" applyProtection="1">
      <alignment wrapText="1"/>
      <protection/>
    </xf>
    <xf numFmtId="164" fontId="14" fillId="4" borderId="11" xfId="0" applyFont="1" applyFill="1" applyBorder="1" applyAlignment="1">
      <alignment wrapText="1"/>
    </xf>
    <xf numFmtId="164" fontId="0" fillId="0" borderId="12" xfId="0" applyBorder="1" applyAlignment="1">
      <alignment/>
    </xf>
    <xf numFmtId="164" fontId="0" fillId="0" borderId="6" xfId="0" applyBorder="1" applyAlignment="1">
      <alignment/>
    </xf>
    <xf numFmtId="164" fontId="0" fillId="0" borderId="13" xfId="0" applyBorder="1" applyAlignment="1">
      <alignment/>
    </xf>
    <xf numFmtId="172" fontId="0" fillId="0" borderId="12" xfId="16" applyNumberFormat="1" applyFont="1" applyFill="1" applyBorder="1" applyAlignment="1" applyProtection="1">
      <alignment/>
      <protection/>
    </xf>
    <xf numFmtId="164" fontId="14" fillId="0" borderId="7" xfId="0" applyFont="1" applyBorder="1" applyAlignment="1">
      <alignment/>
    </xf>
    <xf numFmtId="172" fontId="0" fillId="0" borderId="7" xfId="16" applyNumberFormat="1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4" fontId="1" fillId="0" borderId="6" xfId="0" applyFont="1" applyBorder="1" applyAlignment="1">
      <alignment/>
    </xf>
    <xf numFmtId="164" fontId="1" fillId="0" borderId="13" xfId="0" applyFont="1" applyBorder="1" applyAlignment="1">
      <alignment/>
    </xf>
    <xf numFmtId="173" fontId="0" fillId="0" borderId="7" xfId="0" applyNumberFormat="1" applyBorder="1" applyAlignment="1">
      <alignment horizontal="center"/>
    </xf>
    <xf numFmtId="171" fontId="14" fillId="0" borderId="7" xfId="0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7" xfId="0" applyFont="1" applyBorder="1" applyAlignment="1">
      <alignment horizontal="right"/>
    </xf>
    <xf numFmtId="164" fontId="6" fillId="0" borderId="6" xfId="0" applyFont="1" applyBorder="1" applyAlignment="1">
      <alignment/>
    </xf>
    <xf numFmtId="164" fontId="6" fillId="0" borderId="13" xfId="0" applyFont="1" applyBorder="1" applyAlignment="1">
      <alignment/>
    </xf>
    <xf numFmtId="172" fontId="15" fillId="0" borderId="7" xfId="16" applyNumberFormat="1" applyFont="1" applyFill="1" applyBorder="1" applyAlignment="1" applyProtection="1">
      <alignment/>
      <protection/>
    </xf>
    <xf numFmtId="171" fontId="16" fillId="0" borderId="7" xfId="0" applyNumberFormat="1" applyFont="1" applyBorder="1" applyAlignment="1">
      <alignment/>
    </xf>
    <xf numFmtId="164" fontId="15" fillId="0" borderId="0" xfId="0" applyFont="1" applyAlignment="1">
      <alignment wrapText="1"/>
    </xf>
    <xf numFmtId="164" fontId="14" fillId="0" borderId="7" xfId="0" applyFont="1" applyBorder="1" applyAlignment="1">
      <alignment horizontal="right"/>
    </xf>
    <xf numFmtId="172" fontId="17" fillId="0" borderId="7" xfId="16" applyNumberFormat="1" applyFont="1" applyFill="1" applyBorder="1" applyAlignment="1" applyProtection="1">
      <alignment horizontal="center"/>
      <protection/>
    </xf>
    <xf numFmtId="164" fontId="0" fillId="0" borderId="14" xfId="0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16" fillId="5" borderId="11" xfId="0" applyFont="1" applyFill="1" applyBorder="1" applyAlignment="1">
      <alignment horizontal="center" vertical="center" wrapText="1"/>
    </xf>
    <xf numFmtId="171" fontId="14" fillId="5" borderId="11" xfId="0" applyNumberFormat="1" applyFont="1" applyFill="1" applyBorder="1" applyAlignment="1">
      <alignment vertical="center"/>
    </xf>
    <xf numFmtId="164" fontId="1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25"/>
  <sheetViews>
    <sheetView tabSelected="1" workbookViewId="0" topLeftCell="A49">
      <selection activeCell="L8" sqref="L8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32.421875" style="2" customWidth="1"/>
    <col min="4" max="4" width="0" style="2" hidden="1" customWidth="1"/>
    <col min="5" max="7" width="0" style="1" hidden="1" customWidth="1"/>
    <col min="8" max="9" width="15.28125" style="1" customWidth="1"/>
    <col min="10" max="10" width="16.57421875" style="1" customWidth="1"/>
    <col min="11" max="250" width="9.00390625" style="3" customWidth="1"/>
    <col min="251" max="16384" width="11.57421875" style="0" customWidth="1"/>
  </cols>
  <sheetData>
    <row r="1" spans="1:10" s="8" customFormat="1" ht="30.75" customHeight="1">
      <c r="A1" s="4" t="s">
        <v>0</v>
      </c>
      <c r="B1" s="4"/>
      <c r="C1" s="4"/>
      <c r="D1" s="5" t="s">
        <v>1</v>
      </c>
      <c r="E1" s="5" t="s">
        <v>2</v>
      </c>
      <c r="F1" s="6" t="s">
        <v>3</v>
      </c>
      <c r="G1" s="6"/>
      <c r="H1" s="7" t="s">
        <v>4</v>
      </c>
      <c r="I1" s="7">
        <v>2016</v>
      </c>
      <c r="J1" s="7"/>
    </row>
    <row r="2" spans="1:10" s="12" customFormat="1" ht="35.25" customHeight="1">
      <c r="A2" s="9" t="s">
        <v>5</v>
      </c>
      <c r="B2" s="9"/>
      <c r="C2" s="9"/>
      <c r="D2" s="10"/>
      <c r="E2" s="11"/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59" s="18" customFormat="1" ht="12.75">
      <c r="A3" s="13">
        <v>310305</v>
      </c>
      <c r="B3" s="14" t="s">
        <v>11</v>
      </c>
      <c r="C3" s="15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10" s="21" customFormat="1" ht="12.75">
      <c r="A4" s="19"/>
      <c r="B4" s="16">
        <v>71019002</v>
      </c>
      <c r="C4" s="15" t="s">
        <v>12</v>
      </c>
      <c r="D4" s="20">
        <v>330025</v>
      </c>
      <c r="E4" s="20"/>
      <c r="F4" s="20">
        <v>271573.11</v>
      </c>
      <c r="G4" s="20">
        <f>SUM(G7:G11)-G5</f>
        <v>190654</v>
      </c>
      <c r="H4" s="20">
        <f>SUM(H7:H11)-H5</f>
        <v>201653.07</v>
      </c>
      <c r="I4" s="20">
        <f>SUM(I7:I11)-I5</f>
        <v>202304</v>
      </c>
      <c r="J4" s="20">
        <f>SUM(J7:J11)-J5</f>
        <v>101152</v>
      </c>
    </row>
    <row r="5" spans="1:10" s="21" customFormat="1" ht="12.75">
      <c r="A5" s="19"/>
      <c r="B5" s="16">
        <v>71010101</v>
      </c>
      <c r="C5" s="15" t="s">
        <v>13</v>
      </c>
      <c r="D5" s="20"/>
      <c r="E5" s="20"/>
      <c r="F5" s="20">
        <v>43046</v>
      </c>
      <c r="G5" s="20">
        <v>43046</v>
      </c>
      <c r="H5" s="20">
        <v>43046</v>
      </c>
      <c r="I5" s="20">
        <v>43046</v>
      </c>
      <c r="J5" s="20">
        <f>+I5/2</f>
        <v>21523</v>
      </c>
    </row>
    <row r="6" spans="1:10" s="21" customFormat="1" ht="12.75">
      <c r="A6" s="19"/>
      <c r="B6" s="16"/>
      <c r="C6" s="22" t="s">
        <v>14</v>
      </c>
      <c r="D6" s="20"/>
      <c r="E6" s="20"/>
      <c r="F6" s="23">
        <v>314619.11</v>
      </c>
      <c r="G6" s="23">
        <f>++G4+G5</f>
        <v>233700</v>
      </c>
      <c r="H6" s="23">
        <f>++H4+H5</f>
        <v>244699.07</v>
      </c>
      <c r="I6" s="23">
        <f>++I4+I5</f>
        <v>245350</v>
      </c>
      <c r="J6" s="23">
        <f>++J4+J5</f>
        <v>122675</v>
      </c>
    </row>
    <row r="7" spans="1:10" s="21" customFormat="1" ht="21" customHeight="1">
      <c r="A7" s="19"/>
      <c r="B7" s="24">
        <v>81011002</v>
      </c>
      <c r="C7" s="24" t="s">
        <v>15</v>
      </c>
      <c r="D7" s="25">
        <v>825</v>
      </c>
      <c r="E7" s="26"/>
      <c r="F7" s="25"/>
      <c r="G7" s="25"/>
      <c r="H7" s="25"/>
      <c r="I7" s="25"/>
      <c r="J7" s="25"/>
    </row>
    <row r="8" spans="1:10" s="21" customFormat="1" ht="31.5" customHeight="1">
      <c r="A8" s="19"/>
      <c r="B8" s="24">
        <v>81048511</v>
      </c>
      <c r="C8" s="27" t="s">
        <v>16</v>
      </c>
      <c r="D8" s="28">
        <v>44000</v>
      </c>
      <c r="E8" s="20">
        <v>24379.23</v>
      </c>
      <c r="F8" s="28">
        <v>39065.31</v>
      </c>
      <c r="G8" s="28">
        <v>40000</v>
      </c>
      <c r="H8" s="29">
        <v>50000</v>
      </c>
      <c r="I8" s="28">
        <v>50000</v>
      </c>
      <c r="J8" s="28">
        <f>+I8/2</f>
        <v>25000</v>
      </c>
    </row>
    <row r="9" spans="1:10" s="21" customFormat="1" ht="23.25" customHeight="1">
      <c r="A9" s="19"/>
      <c r="B9" s="24">
        <v>81048603</v>
      </c>
      <c r="C9" s="27" t="s">
        <v>17</v>
      </c>
      <c r="D9" s="28">
        <v>200000</v>
      </c>
      <c r="E9" s="20">
        <v>66030.38</v>
      </c>
      <c r="F9" s="28">
        <v>190000</v>
      </c>
      <c r="G9" s="28">
        <v>190000</v>
      </c>
      <c r="H9" s="29">
        <v>190000</v>
      </c>
      <c r="I9" s="28">
        <v>190000</v>
      </c>
      <c r="J9" s="28">
        <f>+I9/2</f>
        <v>95000</v>
      </c>
    </row>
    <row r="10" spans="1:10" s="21" customFormat="1" ht="15" customHeight="1">
      <c r="A10" s="19"/>
      <c r="B10" s="16">
        <v>81049006</v>
      </c>
      <c r="C10" s="15" t="s">
        <v>18</v>
      </c>
      <c r="D10" s="20">
        <v>4050</v>
      </c>
      <c r="E10" s="20">
        <v>1657.05</v>
      </c>
      <c r="F10" s="20">
        <v>3100</v>
      </c>
      <c r="G10" s="20">
        <v>3100</v>
      </c>
      <c r="H10" s="29">
        <v>4699.07</v>
      </c>
      <c r="I10" s="28">
        <v>4750</v>
      </c>
      <c r="J10" s="28">
        <f>+I10/2</f>
        <v>2375</v>
      </c>
    </row>
    <row r="11" spans="1:10" s="21" customFormat="1" ht="12.75">
      <c r="A11" s="19"/>
      <c r="B11" s="16">
        <v>81100105</v>
      </c>
      <c r="C11" s="15" t="s">
        <v>19</v>
      </c>
      <c r="D11" s="20">
        <v>900</v>
      </c>
      <c r="E11" s="20">
        <v>337.1</v>
      </c>
      <c r="F11" s="20">
        <v>600</v>
      </c>
      <c r="G11" s="20">
        <v>600</v>
      </c>
      <c r="H11" s="20"/>
      <c r="I11" s="28">
        <v>600</v>
      </c>
      <c r="J11" s="28">
        <f>+I11/2</f>
        <v>300</v>
      </c>
    </row>
    <row r="12" spans="1:10" s="21" customFormat="1" ht="18" customHeight="1">
      <c r="A12" s="19"/>
      <c r="B12" s="16"/>
      <c r="C12" s="22" t="s">
        <v>20</v>
      </c>
      <c r="D12" s="20"/>
      <c r="E12" s="20"/>
      <c r="F12" s="23">
        <v>314619.11</v>
      </c>
      <c r="G12" s="23">
        <f>SUM(G7:G11)</f>
        <v>233700</v>
      </c>
      <c r="H12" s="23">
        <f>SUM(H7:H11)</f>
        <v>244699.07</v>
      </c>
      <c r="I12" s="23">
        <f>SUM(I7:I11)</f>
        <v>245350</v>
      </c>
      <c r="J12" s="23">
        <f>SUM(J7:J11)</f>
        <v>122675</v>
      </c>
    </row>
    <row r="13" spans="1:10" s="21" customFormat="1" ht="12.75">
      <c r="A13" s="13">
        <v>310315</v>
      </c>
      <c r="B13" s="14" t="s">
        <v>21</v>
      </c>
      <c r="C13" s="15"/>
      <c r="D13" s="26"/>
      <c r="E13" s="26"/>
      <c r="F13" s="20"/>
      <c r="G13" s="20"/>
      <c r="H13" s="20"/>
      <c r="I13" s="20"/>
      <c r="J13" s="20"/>
    </row>
    <row r="14" spans="1:10" s="21" customFormat="1" ht="12.75">
      <c r="A14" s="19"/>
      <c r="B14" s="16">
        <v>71019002</v>
      </c>
      <c r="C14" s="15" t="s">
        <v>22</v>
      </c>
      <c r="D14" s="20">
        <v>464220</v>
      </c>
      <c r="E14" s="20"/>
      <c r="F14" s="20">
        <v>474737.31</v>
      </c>
      <c r="G14" s="20">
        <f>SUM(G18:G33)-G16</f>
        <v>470333.91</v>
      </c>
      <c r="H14" s="20">
        <f>SUM(H18:H33)-H16</f>
        <v>477288</v>
      </c>
      <c r="I14" s="20">
        <f>SUM(I18:I33)-I16</f>
        <v>483637.49999999994</v>
      </c>
      <c r="J14" s="20">
        <f>SUM(J18:J33)-J16</f>
        <v>242818.74999999997</v>
      </c>
    </row>
    <row r="15" spans="1:10" s="32" customFormat="1" ht="12.75" hidden="1">
      <c r="A15" s="30"/>
      <c r="B15" s="14">
        <v>71010101</v>
      </c>
      <c r="C15" s="31" t="s">
        <v>13</v>
      </c>
      <c r="D15" s="23"/>
      <c r="E15" s="23"/>
      <c r="F15" s="23"/>
      <c r="G15" s="23"/>
      <c r="H15" s="23"/>
      <c r="I15" s="23"/>
      <c r="J15" s="23"/>
    </row>
    <row r="16" spans="1:10" s="21" customFormat="1" ht="39.75" customHeight="1">
      <c r="A16" s="19"/>
      <c r="B16" s="16">
        <v>71033003</v>
      </c>
      <c r="C16" s="15" t="s">
        <v>23</v>
      </c>
      <c r="D16" s="20">
        <v>3000</v>
      </c>
      <c r="E16" s="33"/>
      <c r="F16" s="20">
        <v>3000</v>
      </c>
      <c r="G16" s="20">
        <v>4367</v>
      </c>
      <c r="H16" s="28">
        <v>4400</v>
      </c>
      <c r="I16" s="28">
        <v>4400</v>
      </c>
      <c r="J16" s="28">
        <f>+I16/2</f>
        <v>2200</v>
      </c>
    </row>
    <row r="17" spans="1:10" s="21" customFormat="1" ht="39.75" customHeight="1">
      <c r="A17" s="19"/>
      <c r="B17" s="16"/>
      <c r="C17" s="22" t="s">
        <v>14</v>
      </c>
      <c r="D17" s="20"/>
      <c r="E17" s="20"/>
      <c r="F17" s="23">
        <v>477737.31</v>
      </c>
      <c r="G17" s="23">
        <f>SUM(G14:G16)</f>
        <v>474700.91</v>
      </c>
      <c r="H17" s="23">
        <f>SUM(H14:H16)</f>
        <v>481688</v>
      </c>
      <c r="I17" s="23">
        <f>SUM(I14:I16)</f>
        <v>488037.49999999994</v>
      </c>
      <c r="J17" s="23">
        <f>SUM(J14:J16)</f>
        <v>245018.74999999997</v>
      </c>
    </row>
    <row r="18" spans="1:10" s="21" customFormat="1" ht="12.75">
      <c r="A18" s="19"/>
      <c r="B18" s="16">
        <v>81010011</v>
      </c>
      <c r="C18" s="15" t="s">
        <v>24</v>
      </c>
      <c r="D18" s="20">
        <v>200</v>
      </c>
      <c r="E18" s="20"/>
      <c r="F18" s="34"/>
      <c r="G18" s="34"/>
      <c r="H18" s="34"/>
      <c r="I18" s="34"/>
      <c r="J18" s="34"/>
    </row>
    <row r="19" spans="1:10" s="21" customFormat="1" ht="23.25" customHeight="1">
      <c r="A19" s="19"/>
      <c r="B19" s="16">
        <v>81010102</v>
      </c>
      <c r="C19" s="15" t="s">
        <v>25</v>
      </c>
      <c r="D19" s="20">
        <v>2000</v>
      </c>
      <c r="E19" s="20">
        <v>800.73</v>
      </c>
      <c r="F19" s="34">
        <v>1200</v>
      </c>
      <c r="G19" s="34">
        <v>1200</v>
      </c>
      <c r="H19" s="28">
        <v>1200</v>
      </c>
      <c r="I19" s="28">
        <v>1200</v>
      </c>
      <c r="J19" s="28">
        <f>+I19/2</f>
        <v>600</v>
      </c>
    </row>
    <row r="20" spans="1:10" s="21" customFormat="1" ht="28.5" customHeight="1">
      <c r="A20" s="19"/>
      <c r="B20" s="16">
        <v>81011002</v>
      </c>
      <c r="C20" s="15" t="s">
        <v>26</v>
      </c>
      <c r="D20" s="20">
        <v>1300</v>
      </c>
      <c r="E20" s="20">
        <v>515.93</v>
      </c>
      <c r="F20" s="34">
        <v>1500</v>
      </c>
      <c r="G20" s="34">
        <v>1500</v>
      </c>
      <c r="H20" s="29">
        <v>987</v>
      </c>
      <c r="I20" s="28">
        <v>987</v>
      </c>
      <c r="J20" s="28">
        <f>+I20/2</f>
        <v>493.5</v>
      </c>
    </row>
    <row r="21" spans="1:10" s="21" customFormat="1" ht="12.75">
      <c r="A21" s="19"/>
      <c r="B21" s="16">
        <v>81010008</v>
      </c>
      <c r="C21" s="15" t="s">
        <v>27</v>
      </c>
      <c r="D21" s="20"/>
      <c r="E21" s="20"/>
      <c r="F21" s="34">
        <v>600</v>
      </c>
      <c r="G21" s="34">
        <v>600</v>
      </c>
      <c r="H21" s="29">
        <v>273</v>
      </c>
      <c r="I21" s="28">
        <v>273</v>
      </c>
      <c r="J21" s="28">
        <f>+I21/2</f>
        <v>136.5</v>
      </c>
    </row>
    <row r="22" spans="1:10" s="21" customFormat="1" ht="32.25" customHeight="1">
      <c r="A22" s="19"/>
      <c r="B22" s="16">
        <v>81048505</v>
      </c>
      <c r="C22" s="15" t="s">
        <v>28</v>
      </c>
      <c r="D22" s="28">
        <v>1800</v>
      </c>
      <c r="E22" s="20"/>
      <c r="F22" s="35"/>
      <c r="G22" s="35"/>
      <c r="H22" s="28">
        <v>2000</v>
      </c>
      <c r="I22" s="28">
        <v>2000</v>
      </c>
      <c r="J22" s="28">
        <v>2000</v>
      </c>
    </row>
    <row r="23" spans="1:10" s="21" customFormat="1" ht="41.25" customHeight="1">
      <c r="A23" s="19"/>
      <c r="B23" s="27">
        <v>81048508</v>
      </c>
      <c r="C23" s="27" t="s">
        <v>29</v>
      </c>
      <c r="D23" s="36">
        <v>418000</v>
      </c>
      <c r="E23" s="20">
        <v>177289.61</v>
      </c>
      <c r="F23" s="35">
        <v>421000</v>
      </c>
      <c r="G23" s="35">
        <v>420000</v>
      </c>
      <c r="H23" s="29">
        <v>423300</v>
      </c>
      <c r="I23" s="28">
        <f>423300*1.015</f>
        <v>429649.49999999994</v>
      </c>
      <c r="J23" s="28">
        <f>+I23/2</f>
        <v>214824.74999999997</v>
      </c>
    </row>
    <row r="24" spans="1:10" s="21" customFormat="1" ht="12.75">
      <c r="A24" s="19"/>
      <c r="B24" s="16">
        <v>81100101</v>
      </c>
      <c r="C24" s="15" t="s">
        <v>30</v>
      </c>
      <c r="D24" s="20">
        <v>2650</v>
      </c>
      <c r="E24" s="20"/>
      <c r="F24" s="34">
        <v>2500</v>
      </c>
      <c r="G24" s="34">
        <v>2500</v>
      </c>
      <c r="H24" s="29">
        <f>+1602/9*12</f>
        <v>2136</v>
      </c>
      <c r="I24" s="28">
        <f>+1602/9*12</f>
        <v>2136</v>
      </c>
      <c r="J24" s="28">
        <f>+I24/2</f>
        <v>1068</v>
      </c>
    </row>
    <row r="25" spans="1:10" s="21" customFormat="1" ht="27.75" customHeight="1">
      <c r="A25" s="19"/>
      <c r="B25" s="16">
        <v>81100103</v>
      </c>
      <c r="C25" s="15" t="s">
        <v>31</v>
      </c>
      <c r="D25" s="20">
        <v>1500</v>
      </c>
      <c r="E25" s="20"/>
      <c r="F25" s="34">
        <v>1000</v>
      </c>
      <c r="G25" s="34">
        <v>1000</v>
      </c>
      <c r="H25" s="29">
        <v>2382</v>
      </c>
      <c r="I25" s="28">
        <v>2382</v>
      </c>
      <c r="J25" s="28">
        <f>+I25/2</f>
        <v>1191</v>
      </c>
    </row>
    <row r="26" spans="1:10" s="21" customFormat="1" ht="25.5" customHeight="1">
      <c r="A26" s="19"/>
      <c r="B26" s="16">
        <v>81100108</v>
      </c>
      <c r="C26" s="15" t="s">
        <v>32</v>
      </c>
      <c r="D26" s="20">
        <v>800</v>
      </c>
      <c r="E26" s="20"/>
      <c r="F26" s="20">
        <v>800</v>
      </c>
      <c r="G26" s="20">
        <v>800</v>
      </c>
      <c r="H26" s="28">
        <v>800</v>
      </c>
      <c r="I26" s="28">
        <v>800</v>
      </c>
      <c r="J26" s="28">
        <f>+I26/2</f>
        <v>400</v>
      </c>
    </row>
    <row r="27" spans="1:10" s="21" customFormat="1" ht="23.25" customHeight="1">
      <c r="A27" s="19"/>
      <c r="B27" s="16">
        <v>81110102</v>
      </c>
      <c r="C27" s="15" t="s">
        <v>33</v>
      </c>
      <c r="D27" s="37">
        <v>20000</v>
      </c>
      <c r="E27" s="34"/>
      <c r="F27" s="20">
        <v>27050.4</v>
      </c>
      <c r="G27" s="20">
        <v>27100</v>
      </c>
      <c r="H27" s="28">
        <v>27500</v>
      </c>
      <c r="I27" s="28">
        <v>27500</v>
      </c>
      <c r="J27" s="28">
        <f>+I27/2</f>
        <v>13750</v>
      </c>
    </row>
    <row r="28" spans="1:10" s="21" customFormat="1" ht="12.75">
      <c r="A28" s="19"/>
      <c r="B28" s="16">
        <v>81111001</v>
      </c>
      <c r="C28" s="15" t="s">
        <v>34</v>
      </c>
      <c r="D28" s="20">
        <v>11500</v>
      </c>
      <c r="E28" s="20"/>
      <c r="F28" s="20">
        <v>12000</v>
      </c>
      <c r="G28" s="20">
        <v>12000</v>
      </c>
      <c r="H28" s="28">
        <v>13000</v>
      </c>
      <c r="I28" s="28">
        <v>13000</v>
      </c>
      <c r="J28" s="28">
        <f>+I28/2</f>
        <v>6500</v>
      </c>
    </row>
    <row r="29" spans="1:10" s="21" customFormat="1" ht="12.75">
      <c r="A29" s="19"/>
      <c r="B29" s="16">
        <v>81113001</v>
      </c>
      <c r="C29" s="15" t="s">
        <v>35</v>
      </c>
      <c r="D29" s="20">
        <v>600</v>
      </c>
      <c r="E29" s="20"/>
      <c r="F29" s="20">
        <v>500</v>
      </c>
      <c r="G29" s="20">
        <v>500</v>
      </c>
      <c r="H29" s="28">
        <v>500</v>
      </c>
      <c r="I29" s="28">
        <v>500</v>
      </c>
      <c r="J29" s="28">
        <f>+I29/2</f>
        <v>250</v>
      </c>
    </row>
    <row r="30" spans="1:10" s="21" customFormat="1" ht="25.5" customHeight="1">
      <c r="A30" s="19"/>
      <c r="B30" s="16">
        <v>81103005</v>
      </c>
      <c r="C30" s="15" t="s">
        <v>36</v>
      </c>
      <c r="D30" s="20">
        <v>1150</v>
      </c>
      <c r="E30" s="20"/>
      <c r="F30" s="20">
        <v>1200</v>
      </c>
      <c r="G30" s="20">
        <v>1200</v>
      </c>
      <c r="H30" s="29">
        <v>1300</v>
      </c>
      <c r="I30" s="28">
        <v>1300</v>
      </c>
      <c r="J30" s="28">
        <f>+I30/2</f>
        <v>650</v>
      </c>
    </row>
    <row r="31" spans="1:10" s="21" customFormat="1" ht="12.75">
      <c r="A31" s="19"/>
      <c r="B31" s="24">
        <v>81114002</v>
      </c>
      <c r="C31" s="24" t="s">
        <v>37</v>
      </c>
      <c r="D31" s="28">
        <v>100</v>
      </c>
      <c r="E31" s="20"/>
      <c r="F31" s="28">
        <v>100</v>
      </c>
      <c r="G31" s="28">
        <v>100</v>
      </c>
      <c r="H31" s="28">
        <v>100</v>
      </c>
      <c r="I31" s="28">
        <v>100</v>
      </c>
      <c r="J31" s="28">
        <f>+I31/2</f>
        <v>50</v>
      </c>
    </row>
    <row r="32" spans="1:10" s="21" customFormat="1" ht="30" customHeight="1">
      <c r="A32" s="19"/>
      <c r="B32" s="24">
        <v>81117006</v>
      </c>
      <c r="C32" s="24" t="s">
        <v>38</v>
      </c>
      <c r="D32" s="28">
        <v>5400</v>
      </c>
      <c r="E32" s="20"/>
      <c r="F32" s="28">
        <v>8086</v>
      </c>
      <c r="G32" s="28">
        <v>6000</v>
      </c>
      <c r="H32" s="28">
        <v>6000</v>
      </c>
      <c r="I32" s="28">
        <v>6000</v>
      </c>
      <c r="J32" s="28">
        <f>+I32/2</f>
        <v>3000</v>
      </c>
    </row>
    <row r="33" spans="1:10" s="21" customFormat="1" ht="30" customHeight="1">
      <c r="A33" s="19"/>
      <c r="B33" s="24">
        <v>81100106</v>
      </c>
      <c r="C33" s="24" t="s">
        <v>39</v>
      </c>
      <c r="D33" s="28">
        <v>220</v>
      </c>
      <c r="E33" s="20"/>
      <c r="F33" s="28">
        <v>200.91</v>
      </c>
      <c r="G33" s="28">
        <v>200.91</v>
      </c>
      <c r="H33" s="29">
        <v>210</v>
      </c>
      <c r="I33" s="28">
        <v>210</v>
      </c>
      <c r="J33" s="28">
        <f>+I33/2</f>
        <v>105</v>
      </c>
    </row>
    <row r="34" spans="1:10" s="21" customFormat="1" ht="30" customHeight="1">
      <c r="A34" s="19"/>
      <c r="B34" s="24"/>
      <c r="C34" s="22" t="s">
        <v>20</v>
      </c>
      <c r="D34" s="28"/>
      <c r="E34" s="20"/>
      <c r="F34" s="38">
        <v>477737.31</v>
      </c>
      <c r="G34" s="38">
        <f>SUM(G19:G33)</f>
        <v>474700.91</v>
      </c>
      <c r="H34" s="38">
        <f>SUM(H19:H33)</f>
        <v>481688</v>
      </c>
      <c r="I34" s="38">
        <f>SUM(I19:I33)</f>
        <v>488037.49999999994</v>
      </c>
      <c r="J34" s="38">
        <f>SUM(J19:J33)</f>
        <v>245018.74999999997</v>
      </c>
    </row>
    <row r="35" spans="1:10" s="21" customFormat="1" ht="12.75">
      <c r="A35" s="13">
        <v>310415</v>
      </c>
      <c r="B35" s="14" t="s">
        <v>40</v>
      </c>
      <c r="C35" s="15"/>
      <c r="D35" s="26"/>
      <c r="E35" s="26"/>
      <c r="F35" s="20"/>
      <c r="G35" s="20"/>
      <c r="H35" s="20"/>
      <c r="I35" s="20"/>
      <c r="J35" s="20"/>
    </row>
    <row r="36" spans="1:10" s="21" customFormat="1" ht="12.75">
      <c r="A36" s="19"/>
      <c r="B36" s="16">
        <v>71019002</v>
      </c>
      <c r="C36" s="15" t="s">
        <v>41</v>
      </c>
      <c r="D36" s="20">
        <v>58200</v>
      </c>
      <c r="E36" s="20"/>
      <c r="F36" s="20">
        <v>17203.74</v>
      </c>
      <c r="G36" s="20" t="e">
        <f>SUM(G39:G39)-#REF!-G37</f>
        <v>#VALUE!</v>
      </c>
      <c r="H36" s="20">
        <f>SUM(H39:H40)-H37</f>
        <v>8654</v>
      </c>
      <c r="I36" s="20">
        <f>SUM(I39:I40)-I37</f>
        <v>11000</v>
      </c>
      <c r="J36" s="20">
        <f>SUM(J39:J40)-J37</f>
        <v>11000</v>
      </c>
    </row>
    <row r="37" spans="1:10" s="21" customFormat="1" ht="12.75">
      <c r="A37" s="19"/>
      <c r="B37" s="16">
        <v>71022016</v>
      </c>
      <c r="C37" s="15" t="s">
        <v>42</v>
      </c>
      <c r="D37" s="20">
        <v>1800</v>
      </c>
      <c r="E37" s="20"/>
      <c r="F37" s="20">
        <v>1855.31</v>
      </c>
      <c r="G37" s="20"/>
      <c r="H37" s="20"/>
      <c r="I37" s="20"/>
      <c r="J37" s="20"/>
    </row>
    <row r="38" spans="1:10" s="21" customFormat="1" ht="12.75">
      <c r="A38" s="19"/>
      <c r="B38" s="16"/>
      <c r="C38" s="22" t="s">
        <v>14</v>
      </c>
      <c r="D38" s="20"/>
      <c r="E38" s="20"/>
      <c r="F38" s="23">
        <v>19059.05</v>
      </c>
      <c r="G38" s="23" t="e">
        <f>SUM(G36:G36)</f>
        <v>#VALUE!</v>
      </c>
      <c r="H38" s="23">
        <f>SUM(H36:H36)</f>
        <v>8654</v>
      </c>
      <c r="I38" s="23">
        <f>SUM(I36:I36)</f>
        <v>11000</v>
      </c>
      <c r="J38" s="23">
        <f>SUM(J36:J36)</f>
        <v>11000</v>
      </c>
    </row>
    <row r="39" spans="1:10" s="21" customFormat="1" ht="49.5" customHeight="1">
      <c r="A39" s="19"/>
      <c r="B39" s="24">
        <v>81047002</v>
      </c>
      <c r="C39" s="27" t="s">
        <v>43</v>
      </c>
      <c r="D39" s="28">
        <v>52500</v>
      </c>
      <c r="E39" s="20">
        <v>28762.06</v>
      </c>
      <c r="F39" s="35">
        <v>15059.05</v>
      </c>
      <c r="G39" s="35">
        <v>30000</v>
      </c>
      <c r="H39" s="29">
        <f>8533</f>
        <v>8533</v>
      </c>
      <c r="I39" s="28">
        <v>11000</v>
      </c>
      <c r="J39" s="28">
        <v>11000</v>
      </c>
    </row>
    <row r="40" spans="1:10" s="21" customFormat="1" ht="21" customHeight="1">
      <c r="A40" s="19"/>
      <c r="B40" s="24">
        <v>95050201</v>
      </c>
      <c r="C40" s="27" t="s">
        <v>44</v>
      </c>
      <c r="D40" s="28"/>
      <c r="E40" s="20"/>
      <c r="F40" s="35"/>
      <c r="G40" s="35"/>
      <c r="H40" s="29">
        <v>121</v>
      </c>
      <c r="I40" s="28"/>
      <c r="J40" s="28"/>
    </row>
    <row r="41" spans="1:10" s="21" customFormat="1" ht="30" customHeight="1">
      <c r="A41" s="19"/>
      <c r="B41" s="24"/>
      <c r="C41" s="22" t="s">
        <v>20</v>
      </c>
      <c r="D41" s="28"/>
      <c r="E41" s="20"/>
      <c r="F41" s="38">
        <v>19059.05</v>
      </c>
      <c r="G41" s="38">
        <f>SUM(G39:G39)</f>
        <v>30000</v>
      </c>
      <c r="H41" s="38">
        <f>SUM(H39:H40)</f>
        <v>8654</v>
      </c>
      <c r="I41" s="38">
        <f>SUM(I39:I40)</f>
        <v>11000</v>
      </c>
      <c r="J41" s="38">
        <f>SUM(J39:J40)</f>
        <v>11000</v>
      </c>
    </row>
    <row r="42" spans="1:10" s="21" customFormat="1" ht="12.75">
      <c r="A42" s="13">
        <v>310495</v>
      </c>
      <c r="B42" s="14" t="s">
        <v>45</v>
      </c>
      <c r="C42" s="15"/>
      <c r="D42" s="26"/>
      <c r="E42" s="26"/>
      <c r="F42" s="20"/>
      <c r="G42" s="20"/>
      <c r="H42" s="20"/>
      <c r="I42" s="20"/>
      <c r="J42" s="20"/>
    </row>
    <row r="43" spans="1:248" s="21" customFormat="1" ht="12.75">
      <c r="A43" s="19"/>
      <c r="B43" s="16">
        <v>71019002</v>
      </c>
      <c r="C43" s="15" t="s">
        <v>46</v>
      </c>
      <c r="D43" s="20">
        <v>77731.33</v>
      </c>
      <c r="E43" s="20"/>
      <c r="F43" s="20">
        <v>91980.96329407895</v>
      </c>
      <c r="G43" s="20">
        <f>SUM(G45:G54)</f>
        <v>91445</v>
      </c>
      <c r="H43" s="20">
        <f>SUM(H45:H54)</f>
        <v>82364.20799999998</v>
      </c>
      <c r="I43" s="20">
        <f>SUM(I45:I54)</f>
        <v>69964.208</v>
      </c>
      <c r="J43" s="28">
        <f>+I43/2</f>
        <v>34982.104</v>
      </c>
      <c r="N43" s="39"/>
      <c r="O43" s="39"/>
      <c r="P43" s="40"/>
      <c r="Q43" s="41"/>
      <c r="R43" s="41"/>
      <c r="U43" s="39"/>
      <c r="V43" s="39"/>
      <c r="W43" s="40"/>
      <c r="X43" s="41"/>
      <c r="Y43" s="41"/>
      <c r="AB43" s="39"/>
      <c r="AC43" s="39"/>
      <c r="AD43" s="40"/>
      <c r="AE43" s="41"/>
      <c r="AF43" s="41"/>
      <c r="AI43" s="39"/>
      <c r="AJ43" s="39"/>
      <c r="AK43" s="40"/>
      <c r="AL43" s="41"/>
      <c r="AM43" s="41"/>
      <c r="AP43" s="39"/>
      <c r="AQ43" s="39"/>
      <c r="AR43" s="40"/>
      <c r="AS43" s="41"/>
      <c r="AT43" s="41"/>
      <c r="AW43" s="39"/>
      <c r="AX43" s="39"/>
      <c r="AY43" s="40"/>
      <c r="AZ43" s="41"/>
      <c r="BA43" s="41"/>
      <c r="BD43" s="39"/>
      <c r="BE43" s="39"/>
      <c r="BF43" s="40"/>
      <c r="BG43" s="41"/>
      <c r="BH43" s="41"/>
      <c r="BK43" s="39"/>
      <c r="BL43" s="39"/>
      <c r="BM43" s="40"/>
      <c r="BN43" s="41"/>
      <c r="BO43" s="41"/>
      <c r="BR43" s="39"/>
      <c r="BS43" s="39"/>
      <c r="BT43" s="40"/>
      <c r="BU43" s="41"/>
      <c r="BV43" s="41"/>
      <c r="BY43" s="39"/>
      <c r="BZ43" s="39"/>
      <c r="CA43" s="40"/>
      <c r="CB43" s="41"/>
      <c r="CC43" s="41"/>
      <c r="CF43" s="39"/>
      <c r="CG43" s="39"/>
      <c r="CH43" s="40"/>
      <c r="CI43" s="41"/>
      <c r="CJ43" s="41"/>
      <c r="CM43" s="39"/>
      <c r="CN43" s="39"/>
      <c r="CO43" s="40"/>
      <c r="CP43" s="41"/>
      <c r="CQ43" s="41"/>
      <c r="CT43" s="39"/>
      <c r="CU43" s="39"/>
      <c r="CV43" s="40"/>
      <c r="CW43" s="41"/>
      <c r="CX43" s="41"/>
      <c r="DA43" s="39"/>
      <c r="DB43" s="39"/>
      <c r="DC43" s="40"/>
      <c r="DD43" s="41"/>
      <c r="DE43" s="41"/>
      <c r="DH43" s="39"/>
      <c r="DI43" s="39"/>
      <c r="DJ43" s="40"/>
      <c r="DK43" s="41"/>
      <c r="DL43" s="41"/>
      <c r="DO43" s="39"/>
      <c r="DP43" s="39"/>
      <c r="DQ43" s="40"/>
      <c r="DR43" s="41"/>
      <c r="DS43" s="41"/>
      <c r="DV43" s="39"/>
      <c r="DW43" s="39"/>
      <c r="DX43" s="40"/>
      <c r="DY43" s="41"/>
      <c r="DZ43" s="41"/>
      <c r="EC43" s="39"/>
      <c r="ED43" s="39"/>
      <c r="EE43" s="40"/>
      <c r="EF43" s="41"/>
      <c r="EG43" s="41"/>
      <c r="EJ43" s="39"/>
      <c r="EK43" s="39"/>
      <c r="EL43" s="40"/>
      <c r="EM43" s="41"/>
      <c r="EN43" s="41"/>
      <c r="EQ43" s="39"/>
      <c r="ER43" s="39"/>
      <c r="ES43" s="40"/>
      <c r="ET43" s="41"/>
      <c r="EU43" s="41"/>
      <c r="EX43" s="39"/>
      <c r="EY43" s="39"/>
      <c r="EZ43" s="40"/>
      <c r="FA43" s="41"/>
      <c r="FB43" s="41"/>
      <c r="FE43" s="39"/>
      <c r="FF43" s="39"/>
      <c r="FG43" s="40"/>
      <c r="FH43" s="41"/>
      <c r="FI43" s="41"/>
      <c r="FL43" s="39"/>
      <c r="FM43" s="39"/>
      <c r="FN43" s="40"/>
      <c r="FO43" s="41"/>
      <c r="FP43" s="41"/>
      <c r="FS43" s="39"/>
      <c r="FT43" s="39"/>
      <c r="FU43" s="40"/>
      <c r="FV43" s="41"/>
      <c r="FW43" s="41"/>
      <c r="FZ43" s="39"/>
      <c r="GA43" s="39"/>
      <c r="GB43" s="40"/>
      <c r="GC43" s="41"/>
      <c r="GD43" s="41"/>
      <c r="GG43" s="39"/>
      <c r="GH43" s="39"/>
      <c r="GI43" s="40"/>
      <c r="GJ43" s="41"/>
      <c r="GK43" s="41"/>
      <c r="GN43" s="39"/>
      <c r="GO43" s="39"/>
      <c r="GP43" s="40"/>
      <c r="GQ43" s="41"/>
      <c r="GR43" s="41"/>
      <c r="GU43" s="39"/>
      <c r="GV43" s="39"/>
      <c r="GW43" s="40"/>
      <c r="GX43" s="41"/>
      <c r="GY43" s="41"/>
      <c r="HB43" s="39"/>
      <c r="HC43" s="39"/>
      <c r="HD43" s="40"/>
      <c r="HE43" s="41"/>
      <c r="HF43" s="41"/>
      <c r="HI43" s="39"/>
      <c r="HJ43" s="39"/>
      <c r="HK43" s="40"/>
      <c r="HL43" s="41"/>
      <c r="HM43" s="41"/>
      <c r="HP43" s="39"/>
      <c r="HQ43" s="39"/>
      <c r="HR43" s="40"/>
      <c r="HS43" s="41"/>
      <c r="HT43" s="41"/>
      <c r="HW43" s="39"/>
      <c r="HX43" s="39"/>
      <c r="HY43" s="40"/>
      <c r="HZ43" s="41"/>
      <c r="IA43" s="41"/>
      <c r="ID43" s="39"/>
      <c r="IE43" s="39"/>
      <c r="IF43" s="40"/>
      <c r="IG43" s="41"/>
      <c r="IH43" s="41"/>
      <c r="IK43" s="39"/>
      <c r="IL43" s="39"/>
      <c r="IM43" s="40"/>
      <c r="IN43" s="41"/>
    </row>
    <row r="44" spans="1:10" s="21" customFormat="1" ht="12.75">
      <c r="A44" s="19"/>
      <c r="B44" s="16"/>
      <c r="C44" s="22" t="s">
        <v>14</v>
      </c>
      <c r="D44" s="20"/>
      <c r="E44" s="20"/>
      <c r="F44" s="23">
        <v>91980.96329407895</v>
      </c>
      <c r="G44" s="23">
        <f>SUM(G43:G43)</f>
        <v>91445</v>
      </c>
      <c r="H44" s="23">
        <f>SUM(H43:H43)</f>
        <v>82364.20799999998</v>
      </c>
      <c r="I44" s="23">
        <f>SUM(I43:I43)</f>
        <v>69964.208</v>
      </c>
      <c r="J44" s="23">
        <f>SUM(J43:J43)</f>
        <v>34982.104</v>
      </c>
    </row>
    <row r="45" spans="1:10" s="21" customFormat="1" ht="12.75">
      <c r="A45" s="19"/>
      <c r="B45" s="24">
        <v>81011002</v>
      </c>
      <c r="C45" s="24" t="s">
        <v>47</v>
      </c>
      <c r="D45" s="28">
        <v>500</v>
      </c>
      <c r="E45" s="20"/>
      <c r="F45" s="20">
        <v>1000</v>
      </c>
      <c r="G45" s="20">
        <v>1000</v>
      </c>
      <c r="H45" s="20">
        <v>1000</v>
      </c>
      <c r="I45" s="20">
        <v>1000</v>
      </c>
      <c r="J45" s="28">
        <f>+I45/2</f>
        <v>500</v>
      </c>
    </row>
    <row r="46" spans="1:10" s="21" customFormat="1" ht="24.75" customHeight="1">
      <c r="A46" s="19"/>
      <c r="B46" s="24">
        <v>81090001</v>
      </c>
      <c r="C46" s="27" t="s">
        <v>48</v>
      </c>
      <c r="D46" s="20">
        <v>76417.33</v>
      </c>
      <c r="E46" s="20"/>
      <c r="F46" s="20">
        <v>70675</v>
      </c>
      <c r="G46" s="20">
        <v>70675</v>
      </c>
      <c r="H46" s="28">
        <v>68214.208</v>
      </c>
      <c r="I46" s="28">
        <v>68214.208</v>
      </c>
      <c r="J46" s="28">
        <f>+I46/2</f>
        <v>34107.104</v>
      </c>
    </row>
    <row r="47" spans="1:10" s="21" customFormat="1" ht="12.75">
      <c r="A47" s="19"/>
      <c r="B47" s="16">
        <v>81100102</v>
      </c>
      <c r="C47" s="15" t="s">
        <v>30</v>
      </c>
      <c r="D47" s="20">
        <v>3000</v>
      </c>
      <c r="E47" s="20"/>
      <c r="F47" s="20">
        <v>2446.639336184211</v>
      </c>
      <c r="G47" s="20">
        <v>2450</v>
      </c>
      <c r="H47" s="20">
        <f>2450/12*8</f>
        <v>1633.3333333333333</v>
      </c>
      <c r="I47" s="20"/>
      <c r="J47" s="20"/>
    </row>
    <row r="48" spans="1:10" s="21" customFormat="1" ht="12.75">
      <c r="A48" s="19"/>
      <c r="B48" s="16">
        <v>81100104</v>
      </c>
      <c r="C48" s="15" t="s">
        <v>49</v>
      </c>
      <c r="D48" s="20">
        <v>600</v>
      </c>
      <c r="E48" s="20"/>
      <c r="F48" s="20">
        <v>280</v>
      </c>
      <c r="G48" s="20">
        <v>280</v>
      </c>
      <c r="H48" s="20">
        <f>500/12*8</f>
        <v>333.3333333333333</v>
      </c>
      <c r="I48" s="20"/>
      <c r="J48" s="20"/>
    </row>
    <row r="49" spans="1:10" s="21" customFormat="1" ht="18.75" customHeight="1">
      <c r="A49" s="19"/>
      <c r="B49" s="16">
        <v>81100108</v>
      </c>
      <c r="C49" s="15" t="s">
        <v>50</v>
      </c>
      <c r="D49" s="20">
        <v>2500</v>
      </c>
      <c r="E49" s="20"/>
      <c r="F49" s="20">
        <v>2300</v>
      </c>
      <c r="G49" s="20">
        <v>2300</v>
      </c>
      <c r="H49" s="28">
        <f>1100/12*8</f>
        <v>733.3333333333334</v>
      </c>
      <c r="I49" s="28"/>
      <c r="J49" s="28"/>
    </row>
    <row r="50" spans="1:10" s="21" customFormat="1" ht="24" customHeight="1">
      <c r="A50" s="19"/>
      <c r="B50" s="16">
        <v>81052004</v>
      </c>
      <c r="C50" s="15" t="s">
        <v>51</v>
      </c>
      <c r="D50" s="20">
        <v>500</v>
      </c>
      <c r="E50" s="20"/>
      <c r="F50" s="20">
        <v>750</v>
      </c>
      <c r="G50" s="20">
        <v>750</v>
      </c>
      <c r="H50" s="28">
        <v>750</v>
      </c>
      <c r="I50" s="28">
        <v>750</v>
      </c>
      <c r="J50" s="28">
        <f>+I50/2</f>
        <v>375</v>
      </c>
    </row>
    <row r="51" spans="1:10" s="21" customFormat="1" ht="24" customHeight="1">
      <c r="A51" s="19"/>
      <c r="B51" s="16">
        <v>81103005</v>
      </c>
      <c r="C51" s="15" t="s">
        <v>36</v>
      </c>
      <c r="D51" s="20">
        <v>1210</v>
      </c>
      <c r="E51" s="20"/>
      <c r="F51" s="20">
        <v>1000</v>
      </c>
      <c r="G51" s="20">
        <v>1000</v>
      </c>
      <c r="H51" s="28">
        <f>1300/12*8</f>
        <v>866.6666666666666</v>
      </c>
      <c r="I51" s="28"/>
      <c r="J51" s="28"/>
    </row>
    <row r="52" spans="1:10" s="21" customFormat="1" ht="24" customHeight="1">
      <c r="A52" s="19"/>
      <c r="B52" s="16">
        <v>81111001</v>
      </c>
      <c r="C52" s="15" t="s">
        <v>34</v>
      </c>
      <c r="D52" s="20">
        <v>4800</v>
      </c>
      <c r="E52" s="20"/>
      <c r="F52" s="20">
        <v>3800</v>
      </c>
      <c r="G52" s="20">
        <v>3800</v>
      </c>
      <c r="H52" s="28">
        <f>3900/12*8</f>
        <v>2600</v>
      </c>
      <c r="I52" s="28"/>
      <c r="J52" s="28"/>
    </row>
    <row r="53" spans="1:10" s="21" customFormat="1" ht="12.75">
      <c r="A53" s="19"/>
      <c r="B53" s="24">
        <v>81114002</v>
      </c>
      <c r="C53" s="24" t="s">
        <v>52</v>
      </c>
      <c r="D53" s="28">
        <v>300</v>
      </c>
      <c r="E53" s="20"/>
      <c r="F53" s="20">
        <v>300</v>
      </c>
      <c r="G53" s="20">
        <v>300</v>
      </c>
      <c r="H53" s="20">
        <v>300</v>
      </c>
      <c r="I53" s="20"/>
      <c r="J53" s="20"/>
    </row>
    <row r="54" spans="1:10" s="21" customFormat="1" ht="24" customHeight="1">
      <c r="A54" s="19"/>
      <c r="B54" s="16">
        <v>81112004</v>
      </c>
      <c r="C54" s="15" t="s">
        <v>53</v>
      </c>
      <c r="D54" s="20">
        <v>10100</v>
      </c>
      <c r="E54" s="20"/>
      <c r="F54" s="20">
        <v>8879.323957894738</v>
      </c>
      <c r="G54" s="20">
        <v>8890</v>
      </c>
      <c r="H54" s="28">
        <f>8900/12*8</f>
        <v>5933.333333333333</v>
      </c>
      <c r="I54" s="28"/>
      <c r="J54" s="28"/>
    </row>
    <row r="55" spans="1:10" s="21" customFormat="1" ht="12.75">
      <c r="A55" s="19"/>
      <c r="B55" s="16"/>
      <c r="C55" s="22" t="s">
        <v>20</v>
      </c>
      <c r="D55" s="20"/>
      <c r="E55" s="20"/>
      <c r="F55" s="23">
        <v>91980.96329407895</v>
      </c>
      <c r="G55" s="23">
        <f>SUM(G45:G54)</f>
        <v>91445</v>
      </c>
      <c r="H55" s="23">
        <f>SUM(H45:H54)</f>
        <v>82364.20799999998</v>
      </c>
      <c r="I55" s="23">
        <f>SUM(I45:I54)</f>
        <v>69964.208</v>
      </c>
      <c r="J55" s="23">
        <f>SUM(J45:J54)</f>
        <v>34982.104</v>
      </c>
    </row>
    <row r="56" spans="1:10" s="21" customFormat="1" ht="12.75">
      <c r="A56" s="19"/>
      <c r="B56" s="42"/>
      <c r="C56" s="43"/>
      <c r="D56" s="44"/>
      <c r="E56" s="44"/>
      <c r="F56" s="45"/>
      <c r="G56" s="45"/>
      <c r="H56" s="45"/>
      <c r="I56" s="45"/>
      <c r="J56" s="45"/>
    </row>
    <row r="57" spans="1:10" ht="12.75">
      <c r="A57" s="19"/>
      <c r="B57" s="42"/>
      <c r="C57" s="46" t="s">
        <v>54</v>
      </c>
      <c r="D57" s="46"/>
      <c r="E57" s="47"/>
      <c r="F57" s="47"/>
      <c r="G57" s="47"/>
      <c r="H57" s="47">
        <f>+H58-H4-H14-H36-H43</f>
        <v>18518.72199999995</v>
      </c>
      <c r="I57" s="47"/>
      <c r="J57" s="47"/>
    </row>
    <row r="58" spans="1:10" ht="12.75">
      <c r="A58" s="19"/>
      <c r="B58" s="42"/>
      <c r="C58" s="31" t="s">
        <v>55</v>
      </c>
      <c r="D58" s="47" t="e">
        <f>D43+D36+D14+D4+#REF!+#REF!+#REF!+#REF!+#REF!+#REF!</f>
        <v>#VALUE!</v>
      </c>
      <c r="E58" s="47"/>
      <c r="F58" s="47">
        <v>855495.123294079</v>
      </c>
      <c r="G58" s="47" t="e">
        <f>G43+G36+G14+G4</f>
        <v>#VALUE!</v>
      </c>
      <c r="H58" s="47">
        <v>788478</v>
      </c>
      <c r="I58" s="47">
        <f>I43+I36+I14+I4</f>
        <v>766905.708</v>
      </c>
      <c r="J58" s="47">
        <f>J43+J36+J14+J4</f>
        <v>389952.854</v>
      </c>
    </row>
    <row r="59" spans="1:10" ht="12.75">
      <c r="A59" s="19"/>
      <c r="B59" s="42"/>
      <c r="C59" s="48"/>
      <c r="D59" s="48"/>
      <c r="E59" s="49"/>
      <c r="F59" s="49"/>
      <c r="G59" s="49"/>
      <c r="H59" s="49"/>
      <c r="I59" s="49"/>
      <c r="J59" s="49"/>
    </row>
    <row r="60" spans="1:10" ht="12.75">
      <c r="A60" s="19"/>
      <c r="B60" s="42"/>
      <c r="C60" s="50" t="s">
        <v>56</v>
      </c>
      <c r="D60" s="51">
        <f>SUM(D4:D4)+SUM(D14:D16)+SUM(D36:D36)+SUM(D43:D43)</f>
        <v>933176.33</v>
      </c>
      <c r="E60" s="51"/>
      <c r="F60" s="51">
        <v>903396.4332940789</v>
      </c>
      <c r="G60" s="51" t="e">
        <f>SUM(G4:G5)+SUM(G14:G16)+SUM(G36:G36)+SUM(G43:G43)</f>
        <v>#VALUE!</v>
      </c>
      <c r="H60" s="51">
        <f>SUM(H4:H5)+SUM(H14:H16)+SUM(H36:H37)+SUM(H43:H43)</f>
        <v>817405.278</v>
      </c>
      <c r="I60" s="51">
        <f>SUM(I4:I5)+SUM(I14:I16)+SUM(I36:I37)+SUM(I43:I43)</f>
        <v>814351.708</v>
      </c>
      <c r="J60" s="51">
        <f>SUM(J4:J5)+SUM(J14:J16)+SUM(J36:J37)+SUM(J43:J43)</f>
        <v>413675.854</v>
      </c>
    </row>
    <row r="61" spans="1:10" ht="12.75">
      <c r="A61" s="19"/>
      <c r="B61" s="42"/>
      <c r="C61" s="50" t="s">
        <v>57</v>
      </c>
      <c r="D61" s="51">
        <f>SUM(D7:D11)+SUM(D18:D33)+SUM(D39:D39)+SUM(D45:D54)</f>
        <v>869422.33</v>
      </c>
      <c r="E61" s="51"/>
      <c r="F61" s="51">
        <v>903396.4332940789</v>
      </c>
      <c r="G61" s="51">
        <f>SUM(G7:G11)+SUM(G18:G33)+SUM(G39:G39)+SUM(G45:G54)</f>
        <v>829845.9099999999</v>
      </c>
      <c r="H61" s="51">
        <f>SUM(H7:H11)+SUM(H18:H33)+SUM(H39:H39)+SUM(H45:H54)</f>
        <v>817284.278</v>
      </c>
      <c r="I61" s="51">
        <f>SUM(I7:I11)+SUM(I18:I33)+SUM(I39:I40)+SUM(I45:I54)</f>
        <v>814351.708</v>
      </c>
      <c r="J61" s="51">
        <f>SUM(J7:J11)+SUM(J18:J33)+SUM(J39:J40)+SUM(J45:J54)</f>
        <v>413675.854</v>
      </c>
    </row>
    <row r="62" spans="1:10" ht="12.75">
      <c r="A62" s="52"/>
      <c r="B62" s="53"/>
      <c r="C62" s="54"/>
      <c r="D62" s="54"/>
      <c r="E62" s="53"/>
      <c r="F62" s="53"/>
      <c r="G62" s="53"/>
      <c r="H62" s="53"/>
      <c r="I62" s="53"/>
      <c r="J62" s="53"/>
    </row>
    <row r="63" spans="1:10" ht="12.75">
      <c r="A63" s="42"/>
      <c r="B63" s="42"/>
      <c r="C63" s="48"/>
      <c r="D63" s="48"/>
      <c r="E63" s="55"/>
      <c r="F63" s="55"/>
      <c r="G63" s="55"/>
      <c r="H63" s="55"/>
      <c r="I63" s="55"/>
      <c r="J63" s="55"/>
    </row>
    <row r="64" spans="1:10" s="57" customFormat="1" ht="12.75">
      <c r="A64" s="56"/>
      <c r="B64" s="42"/>
      <c r="C64" s="48"/>
      <c r="D64" s="48"/>
      <c r="E64" s="55"/>
      <c r="F64" s="55"/>
      <c r="G64" s="55"/>
      <c r="H64" s="55"/>
      <c r="I64" s="55"/>
      <c r="J64" s="55"/>
    </row>
    <row r="65" spans="1:10" s="57" customFormat="1" ht="12.75">
      <c r="A65" s="56"/>
      <c r="B65" s="42"/>
      <c r="C65" s="48"/>
      <c r="D65" s="48"/>
      <c r="E65" s="55"/>
      <c r="F65" s="55"/>
      <c r="G65" s="55"/>
      <c r="H65" s="55"/>
      <c r="I65" s="55"/>
      <c r="J65" s="55"/>
    </row>
    <row r="66" spans="1:10" s="57" customFormat="1" ht="12.75">
      <c r="A66" s="56"/>
      <c r="B66" s="42"/>
      <c r="C66" s="48"/>
      <c r="D66" s="48"/>
      <c r="E66" s="55"/>
      <c r="F66" s="55"/>
      <c r="G66" s="55"/>
      <c r="H66" s="55"/>
      <c r="I66" s="55"/>
      <c r="J66" s="55"/>
    </row>
    <row r="67" spans="1:10" s="57" customFormat="1" ht="12.75">
      <c r="A67" s="56"/>
      <c r="B67" s="42"/>
      <c r="C67" s="48"/>
      <c r="D67" s="48"/>
      <c r="E67" s="55"/>
      <c r="F67" s="55"/>
      <c r="G67" s="55"/>
      <c r="H67" s="55"/>
      <c r="I67" s="55"/>
      <c r="J67" s="55"/>
    </row>
    <row r="68" spans="1:10" s="57" customFormat="1" ht="12.75">
      <c r="A68" s="56"/>
      <c r="B68" s="42"/>
      <c r="C68" s="48"/>
      <c r="D68" s="48"/>
      <c r="E68" s="55"/>
      <c r="F68" s="55"/>
      <c r="G68" s="55"/>
      <c r="H68" s="55"/>
      <c r="I68" s="55"/>
      <c r="J68" s="55"/>
    </row>
    <row r="69" spans="1:10" s="57" customFormat="1" ht="12.75">
      <c r="A69" s="56"/>
      <c r="B69" s="42"/>
      <c r="C69" s="48"/>
      <c r="D69" s="48"/>
      <c r="E69" s="55"/>
      <c r="F69" s="55"/>
      <c r="G69" s="55"/>
      <c r="H69" s="55"/>
      <c r="I69" s="55"/>
      <c r="J69" s="55"/>
    </row>
    <row r="70" spans="1:10" s="57" customFormat="1" ht="12.75">
      <c r="A70" s="56"/>
      <c r="B70" s="42"/>
      <c r="C70" s="48"/>
      <c r="D70" s="48"/>
      <c r="E70" s="55"/>
      <c r="F70" s="55"/>
      <c r="G70" s="55"/>
      <c r="H70" s="55"/>
      <c r="I70" s="55"/>
      <c r="J70" s="55"/>
    </row>
    <row r="71" spans="1:10" s="57" customFormat="1" ht="12.75">
      <c r="A71" s="56"/>
      <c r="B71" s="42"/>
      <c r="C71" s="48"/>
      <c r="D71" s="48"/>
      <c r="E71" s="55"/>
      <c r="F71" s="55"/>
      <c r="G71" s="55"/>
      <c r="H71" s="55"/>
      <c r="I71" s="55"/>
      <c r="J71" s="55"/>
    </row>
    <row r="72" spans="1:10" s="57" customFormat="1" ht="12.75">
      <c r="A72" s="56"/>
      <c r="B72" s="42"/>
      <c r="C72" s="48"/>
      <c r="D72" s="48"/>
      <c r="E72" s="55"/>
      <c r="F72" s="55"/>
      <c r="G72" s="55"/>
      <c r="H72" s="55"/>
      <c r="I72" s="55"/>
      <c r="J72" s="55"/>
    </row>
    <row r="73" spans="1:10" s="57" customFormat="1" ht="12.75">
      <c r="A73" s="56"/>
      <c r="B73" s="42"/>
      <c r="C73" s="48"/>
      <c r="D73" s="48"/>
      <c r="E73" s="55"/>
      <c r="F73" s="55"/>
      <c r="G73" s="55"/>
      <c r="H73" s="55"/>
      <c r="I73" s="55"/>
      <c r="J73" s="55"/>
    </row>
    <row r="74" spans="1:10" s="57" customFormat="1" ht="12.75">
      <c r="A74" s="56"/>
      <c r="B74" s="42"/>
      <c r="C74" s="48"/>
      <c r="D74" s="48"/>
      <c r="E74" s="55"/>
      <c r="F74" s="55"/>
      <c r="G74" s="55"/>
      <c r="H74" s="55"/>
      <c r="I74" s="55"/>
      <c r="J74" s="55"/>
    </row>
    <row r="75" spans="1:10" s="57" customFormat="1" ht="12.75">
      <c r="A75" s="42"/>
      <c r="B75" s="42"/>
      <c r="C75" s="48"/>
      <c r="D75" s="48"/>
      <c r="E75" s="58"/>
      <c r="F75" s="58"/>
      <c r="G75" s="58"/>
      <c r="H75" s="58"/>
      <c r="I75" s="58"/>
      <c r="J75" s="58"/>
    </row>
    <row r="76" spans="1:10" s="57" customFormat="1" ht="12.75">
      <c r="A76" s="42"/>
      <c r="B76" s="42"/>
      <c r="C76" s="48"/>
      <c r="D76" s="48"/>
      <c r="E76" s="58"/>
      <c r="F76" s="59"/>
      <c r="G76" s="59"/>
      <c r="H76" s="59"/>
      <c r="I76" s="59"/>
      <c r="J76" s="59"/>
    </row>
    <row r="77" spans="1:10" s="57" customFormat="1" ht="12.75">
      <c r="A77" s="42"/>
      <c r="B77" s="42"/>
      <c r="C77" s="48"/>
      <c r="D77" s="48"/>
      <c r="E77" s="58"/>
      <c r="F77" s="58"/>
      <c r="G77" s="58"/>
      <c r="H77" s="58"/>
      <c r="I77" s="58"/>
      <c r="J77" s="58"/>
    </row>
    <row r="78" spans="1:10" s="57" customFormat="1" ht="12.75">
      <c r="A78" s="42"/>
      <c r="B78" s="42"/>
      <c r="C78" s="48"/>
      <c r="D78" s="48"/>
      <c r="E78" s="58"/>
      <c r="F78" s="58"/>
      <c r="G78" s="58"/>
      <c r="H78" s="58"/>
      <c r="I78" s="58"/>
      <c r="J78" s="58"/>
    </row>
    <row r="79" spans="1:10" s="57" customFormat="1" ht="12.75">
      <c r="A79" s="60"/>
      <c r="B79" s="42"/>
      <c r="C79" s="48"/>
      <c r="D79" s="48"/>
      <c r="E79" s="58"/>
      <c r="F79" s="58"/>
      <c r="G79" s="58"/>
      <c r="H79" s="58"/>
      <c r="I79" s="58"/>
      <c r="J79" s="58"/>
    </row>
    <row r="80" spans="1:10" s="57" customFormat="1" ht="12.75">
      <c r="A80" s="60"/>
      <c r="B80" s="42"/>
      <c r="C80" s="48"/>
      <c r="D80" s="48"/>
      <c r="E80" s="58"/>
      <c r="F80" s="58"/>
      <c r="G80" s="58"/>
      <c r="H80" s="58"/>
      <c r="I80" s="58"/>
      <c r="J80" s="58"/>
    </row>
    <row r="81" spans="1:10" s="57" customFormat="1" ht="12.75">
      <c r="A81" s="60"/>
      <c r="B81" s="42"/>
      <c r="C81" s="48"/>
      <c r="D81" s="48"/>
      <c r="E81" s="58"/>
      <c r="F81" s="58"/>
      <c r="G81" s="58"/>
      <c r="H81" s="58"/>
      <c r="I81" s="58"/>
      <c r="J81" s="58"/>
    </row>
    <row r="82" spans="1:10" s="57" customFormat="1" ht="12.75">
      <c r="A82" s="60"/>
      <c r="B82" s="42"/>
      <c r="C82" s="48"/>
      <c r="D82" s="48"/>
      <c r="E82" s="58"/>
      <c r="F82" s="58"/>
      <c r="G82" s="58"/>
      <c r="H82" s="58"/>
      <c r="I82" s="58"/>
      <c r="J82" s="58"/>
    </row>
    <row r="83" spans="1:10" s="57" customFormat="1" ht="12.75">
      <c r="A83" s="60"/>
      <c r="B83" s="42"/>
      <c r="C83" s="48"/>
      <c r="D83" s="48"/>
      <c r="E83" s="58"/>
      <c r="F83" s="58"/>
      <c r="G83" s="58"/>
      <c r="H83" s="58"/>
      <c r="I83" s="58"/>
      <c r="J83" s="58"/>
    </row>
    <row r="84" spans="1:10" s="57" customFormat="1" ht="12.75">
      <c r="A84" s="61"/>
      <c r="B84" s="62"/>
      <c r="C84" s="63"/>
      <c r="D84" s="63"/>
      <c r="E84" s="1"/>
      <c r="F84" s="1"/>
      <c r="G84" s="1"/>
      <c r="H84" s="1"/>
      <c r="I84" s="1"/>
      <c r="J84" s="1"/>
    </row>
    <row r="85" spans="1:10" s="57" customFormat="1" ht="12.75">
      <c r="A85" s="61"/>
      <c r="B85" s="62"/>
      <c r="C85" s="63"/>
      <c r="D85" s="63"/>
      <c r="E85" s="1"/>
      <c r="F85" s="1"/>
      <c r="G85" s="1"/>
      <c r="H85" s="1"/>
      <c r="I85" s="1"/>
      <c r="J85" s="1"/>
    </row>
    <row r="86" spans="1:10" s="57" customFormat="1" ht="12.75">
      <c r="A86" s="61"/>
      <c r="B86" s="62"/>
      <c r="C86" s="63"/>
      <c r="D86" s="63"/>
      <c r="E86" s="1"/>
      <c r="F86" s="1"/>
      <c r="G86" s="1"/>
      <c r="H86" s="1"/>
      <c r="I86" s="1"/>
      <c r="J86" s="1"/>
    </row>
    <row r="87" spans="1:10" s="57" customFormat="1" ht="12.75">
      <c r="A87" s="61"/>
      <c r="B87" s="62"/>
      <c r="C87" s="63"/>
      <c r="D87" s="63"/>
      <c r="E87" s="1"/>
      <c r="F87" s="1"/>
      <c r="G87" s="1"/>
      <c r="H87" s="1"/>
      <c r="I87" s="1"/>
      <c r="J87" s="1"/>
    </row>
    <row r="88" spans="1:10" s="57" customFormat="1" ht="12.75">
      <c r="A88" s="61"/>
      <c r="B88" s="62"/>
      <c r="C88" s="63"/>
      <c r="D88" s="63"/>
      <c r="E88" s="1"/>
      <c r="F88" s="1"/>
      <c r="G88" s="1"/>
      <c r="H88" s="1"/>
      <c r="I88" s="1"/>
      <c r="J88" s="1"/>
    </row>
    <row r="89" spans="1:10" s="57" customFormat="1" ht="12.75">
      <c r="A89" s="61"/>
      <c r="B89" s="62"/>
      <c r="C89" s="63"/>
      <c r="D89" s="63"/>
      <c r="E89" s="1"/>
      <c r="F89" s="1"/>
      <c r="G89" s="1"/>
      <c r="H89" s="1"/>
      <c r="I89" s="1"/>
      <c r="J89" s="1"/>
    </row>
    <row r="90" spans="1:10" s="57" customFormat="1" ht="12.75">
      <c r="A90" s="61"/>
      <c r="B90" s="62"/>
      <c r="C90" s="63"/>
      <c r="D90" s="63"/>
      <c r="E90" s="1"/>
      <c r="F90" s="1"/>
      <c r="G90" s="1"/>
      <c r="H90" s="1"/>
      <c r="I90" s="1"/>
      <c r="J90" s="1"/>
    </row>
    <row r="91" spans="1:10" s="57" customFormat="1" ht="12.75">
      <c r="A91" s="61"/>
      <c r="B91" s="62"/>
      <c r="C91" s="63"/>
      <c r="D91" s="63"/>
      <c r="E91" s="1"/>
      <c r="F91" s="1"/>
      <c r="G91" s="1"/>
      <c r="H91" s="1"/>
      <c r="I91" s="1"/>
      <c r="J91" s="1"/>
    </row>
    <row r="92" spans="1:10" s="57" customFormat="1" ht="12.75">
      <c r="A92" s="62"/>
      <c r="B92" s="1"/>
      <c r="C92" s="63"/>
      <c r="D92" s="63"/>
      <c r="E92" s="1"/>
      <c r="F92" s="1"/>
      <c r="G92" s="1"/>
      <c r="H92" s="1"/>
      <c r="I92" s="1"/>
      <c r="J92" s="1"/>
    </row>
    <row r="93" spans="1:10" s="57" customFormat="1" ht="12.75">
      <c r="A93" s="1"/>
      <c r="B93" s="1"/>
      <c r="C93" s="2"/>
      <c r="D93" s="2"/>
      <c r="E93" s="1"/>
      <c r="F93" s="1"/>
      <c r="G93" s="1"/>
      <c r="H93" s="1"/>
      <c r="I93" s="1"/>
      <c r="J93" s="1"/>
    </row>
    <row r="94" spans="1:10" s="57" customFormat="1" ht="12.75">
      <c r="A94" s="1"/>
      <c r="B94" s="1"/>
      <c r="C94" s="2"/>
      <c r="D94" s="2"/>
      <c r="E94" s="1"/>
      <c r="F94" s="1"/>
      <c r="G94" s="1"/>
      <c r="H94" s="1"/>
      <c r="I94" s="1"/>
      <c r="J94" s="1"/>
    </row>
    <row r="95" spans="1:10" s="57" customFormat="1" ht="12.75">
      <c r="A95" s="1"/>
      <c r="B95" s="1"/>
      <c r="C95" s="2"/>
      <c r="D95" s="2"/>
      <c r="E95" s="1"/>
      <c r="F95" s="1"/>
      <c r="G95" s="1"/>
      <c r="H95" s="1"/>
      <c r="I95" s="1"/>
      <c r="J95" s="1"/>
    </row>
    <row r="96" spans="1:10" s="57" customFormat="1" ht="12.75">
      <c r="A96" s="1"/>
      <c r="B96" s="1"/>
      <c r="C96" s="2"/>
      <c r="D96" s="2"/>
      <c r="E96" s="1"/>
      <c r="F96" s="1"/>
      <c r="G96" s="1"/>
      <c r="H96" s="1"/>
      <c r="I96" s="1"/>
      <c r="J96" s="1"/>
    </row>
    <row r="97" spans="1:10" s="57" customFormat="1" ht="12.75">
      <c r="A97" s="1"/>
      <c r="B97" s="1"/>
      <c r="C97" s="2"/>
      <c r="D97" s="2"/>
      <c r="E97" s="1"/>
      <c r="F97" s="1"/>
      <c r="G97" s="1"/>
      <c r="H97" s="1"/>
      <c r="I97" s="1"/>
      <c r="J97" s="1"/>
    </row>
    <row r="98" spans="1:10" s="57" customFormat="1" ht="12.75">
      <c r="A98" s="1"/>
      <c r="B98" s="64"/>
      <c r="C98" s="2"/>
      <c r="D98" s="2"/>
      <c r="E98" s="1"/>
      <c r="F98" s="1"/>
      <c r="G98" s="1"/>
      <c r="H98" s="1"/>
      <c r="I98" s="1"/>
      <c r="J98" s="1"/>
    </row>
    <row r="99" spans="1:10" s="57" customFormat="1" ht="12.75">
      <c r="A99" s="1"/>
      <c r="B99" s="64"/>
      <c r="C99" s="2"/>
      <c r="D99" s="2"/>
      <c r="E99" s="1"/>
      <c r="F99" s="1"/>
      <c r="G99" s="1"/>
      <c r="H99" s="1"/>
      <c r="I99" s="1"/>
      <c r="J99" s="1"/>
    </row>
    <row r="100" spans="1:10" s="57" customFormat="1" ht="12.75">
      <c r="A100" s="65"/>
      <c r="B100" s="65"/>
      <c r="C100" s="66"/>
      <c r="D100" s="66"/>
      <c r="E100" s="65"/>
      <c r="F100" s="65"/>
      <c r="G100" s="65"/>
      <c r="H100" s="65"/>
      <c r="I100" s="65"/>
      <c r="J100" s="65"/>
    </row>
    <row r="101" spans="1:10" s="57" customFormat="1" ht="12.75">
      <c r="A101" s="65"/>
      <c r="B101" s="65"/>
      <c r="C101" s="66"/>
      <c r="D101" s="66"/>
      <c r="E101" s="65"/>
      <c r="F101" s="65"/>
      <c r="G101" s="65"/>
      <c r="H101" s="65"/>
      <c r="I101" s="65"/>
      <c r="J101" s="65"/>
    </row>
    <row r="102" spans="1:10" s="57" customFormat="1" ht="12.75">
      <c r="A102" s="65"/>
      <c r="B102" s="65"/>
      <c r="C102" s="66"/>
      <c r="D102" s="66"/>
      <c r="E102" s="65"/>
      <c r="F102" s="65"/>
      <c r="G102" s="65"/>
      <c r="H102" s="65"/>
      <c r="I102" s="65"/>
      <c r="J102" s="65"/>
    </row>
    <row r="103" spans="1:10" s="57" customFormat="1" ht="12.75">
      <c r="A103" s="65"/>
      <c r="B103" s="65"/>
      <c r="C103" s="66"/>
      <c r="D103" s="66"/>
      <c r="E103" s="65"/>
      <c r="F103" s="65"/>
      <c r="G103" s="65"/>
      <c r="H103" s="65"/>
      <c r="I103" s="65"/>
      <c r="J103" s="65"/>
    </row>
    <row r="104" spans="1:10" s="57" customFormat="1" ht="12.75">
      <c r="A104" s="65"/>
      <c r="B104" s="65"/>
      <c r="C104" s="66"/>
      <c r="D104" s="66"/>
      <c r="E104" s="65"/>
      <c r="F104" s="65"/>
      <c r="G104" s="65"/>
      <c r="H104" s="65"/>
      <c r="I104" s="65"/>
      <c r="J104" s="65"/>
    </row>
    <row r="105" spans="1:10" s="57" customFormat="1" ht="12.75">
      <c r="A105" s="65"/>
      <c r="B105" s="65"/>
      <c r="C105" s="66"/>
      <c r="D105" s="66"/>
      <c r="E105" s="65"/>
      <c r="F105" s="65"/>
      <c r="G105" s="65"/>
      <c r="H105" s="65"/>
      <c r="I105" s="65"/>
      <c r="J105" s="65"/>
    </row>
    <row r="106" spans="1:10" s="57" customFormat="1" ht="12.75">
      <c r="A106" s="65"/>
      <c r="B106" s="65"/>
      <c r="C106" s="66"/>
      <c r="D106" s="66"/>
      <c r="E106" s="65"/>
      <c r="F106" s="65"/>
      <c r="G106" s="65"/>
      <c r="H106" s="65"/>
      <c r="I106" s="65"/>
      <c r="J106" s="65"/>
    </row>
    <row r="107" spans="1:10" s="57" customFormat="1" ht="12.75">
      <c r="A107" s="65"/>
      <c r="B107" s="65"/>
      <c r="C107" s="66"/>
      <c r="D107" s="66"/>
      <c r="E107" s="65"/>
      <c r="F107" s="65"/>
      <c r="G107" s="65"/>
      <c r="H107" s="65"/>
      <c r="I107" s="65"/>
      <c r="J107" s="65"/>
    </row>
    <row r="108" spans="1:10" s="57" customFormat="1" ht="12.75">
      <c r="A108" s="65"/>
      <c r="B108" s="65"/>
      <c r="C108" s="66"/>
      <c r="D108" s="66"/>
      <c r="E108" s="65"/>
      <c r="F108" s="65"/>
      <c r="G108" s="65"/>
      <c r="H108" s="65"/>
      <c r="I108" s="65"/>
      <c r="J108" s="65"/>
    </row>
    <row r="109" spans="1:10" s="57" customFormat="1" ht="12.75">
      <c r="A109" s="65"/>
      <c r="B109" s="65"/>
      <c r="C109" s="66"/>
      <c r="D109" s="66"/>
      <c r="E109" s="65"/>
      <c r="F109" s="65"/>
      <c r="G109" s="65"/>
      <c r="H109" s="65"/>
      <c r="I109" s="65"/>
      <c r="J109" s="65"/>
    </row>
    <row r="110" spans="1:10" s="57" customFormat="1" ht="12.75">
      <c r="A110" s="65"/>
      <c r="B110" s="65"/>
      <c r="C110" s="66"/>
      <c r="D110" s="66"/>
      <c r="E110" s="65"/>
      <c r="F110" s="65"/>
      <c r="G110" s="65"/>
      <c r="H110" s="65"/>
      <c r="I110" s="65"/>
      <c r="J110" s="65"/>
    </row>
    <row r="111" spans="1:10" s="57" customFormat="1" ht="12.75">
      <c r="A111" s="65"/>
      <c r="B111" s="65"/>
      <c r="C111" s="66"/>
      <c r="D111" s="66"/>
      <c r="E111" s="65"/>
      <c r="F111" s="65"/>
      <c r="G111" s="65"/>
      <c r="H111" s="65"/>
      <c r="I111" s="65"/>
      <c r="J111" s="65"/>
    </row>
    <row r="112" spans="1:10" s="57" customFormat="1" ht="12.75">
      <c r="A112" s="65"/>
      <c r="B112" s="65"/>
      <c r="C112" s="66"/>
      <c r="D112" s="66"/>
      <c r="E112" s="65"/>
      <c r="F112" s="65"/>
      <c r="G112" s="65"/>
      <c r="H112" s="65"/>
      <c r="I112" s="65"/>
      <c r="J112" s="65"/>
    </row>
    <row r="113" spans="1:10" s="57" customFormat="1" ht="12.75">
      <c r="A113" s="65"/>
      <c r="B113" s="65"/>
      <c r="C113" s="66"/>
      <c r="D113" s="66"/>
      <c r="E113" s="65"/>
      <c r="F113" s="65"/>
      <c r="G113" s="65"/>
      <c r="H113" s="65"/>
      <c r="I113" s="65"/>
      <c r="J113" s="65"/>
    </row>
    <row r="114" spans="1:10" s="57" customFormat="1" ht="12.75">
      <c r="A114" s="65"/>
      <c r="B114" s="65"/>
      <c r="C114" s="66"/>
      <c r="D114" s="66"/>
      <c r="E114" s="65"/>
      <c r="F114" s="65"/>
      <c r="G114" s="65"/>
      <c r="H114" s="65"/>
      <c r="I114" s="65"/>
      <c r="J114" s="65"/>
    </row>
    <row r="115" spans="1:10" s="57" customFormat="1" ht="12.75">
      <c r="A115" s="65"/>
      <c r="B115" s="65"/>
      <c r="C115" s="66"/>
      <c r="D115" s="66"/>
      <c r="E115" s="65"/>
      <c r="F115" s="65"/>
      <c r="G115" s="65"/>
      <c r="H115" s="65"/>
      <c r="I115" s="65"/>
      <c r="J115" s="65"/>
    </row>
    <row r="116" spans="1:10" s="57" customFormat="1" ht="12.75">
      <c r="A116" s="65"/>
      <c r="B116" s="65"/>
      <c r="C116" s="66"/>
      <c r="D116" s="66"/>
      <c r="E116" s="65"/>
      <c r="F116" s="65"/>
      <c r="G116" s="65"/>
      <c r="H116" s="65"/>
      <c r="I116" s="65"/>
      <c r="J116" s="65"/>
    </row>
    <row r="117" spans="1:10" s="57" customFormat="1" ht="12.75">
      <c r="A117" s="65"/>
      <c r="B117" s="65"/>
      <c r="C117" s="66"/>
      <c r="D117" s="66"/>
      <c r="E117" s="65"/>
      <c r="F117" s="65"/>
      <c r="G117" s="65"/>
      <c r="H117" s="65"/>
      <c r="I117" s="65"/>
      <c r="J117" s="65"/>
    </row>
    <row r="118" spans="1:10" s="57" customFormat="1" ht="12.75">
      <c r="A118" s="65"/>
      <c r="B118" s="65"/>
      <c r="C118" s="66"/>
      <c r="D118" s="66"/>
      <c r="E118" s="65"/>
      <c r="F118" s="65"/>
      <c r="G118" s="65"/>
      <c r="H118" s="65"/>
      <c r="I118" s="65"/>
      <c r="J118" s="65"/>
    </row>
    <row r="119" spans="1:10" s="57" customFormat="1" ht="12.75">
      <c r="A119" s="65"/>
      <c r="B119" s="65"/>
      <c r="C119" s="66"/>
      <c r="D119" s="66"/>
      <c r="E119" s="65"/>
      <c r="F119" s="65"/>
      <c r="G119" s="65"/>
      <c r="H119" s="65"/>
      <c r="I119" s="65"/>
      <c r="J119" s="65"/>
    </row>
    <row r="120" spans="1:10" s="57" customFormat="1" ht="12.75">
      <c r="A120" s="65"/>
      <c r="B120" s="65"/>
      <c r="C120" s="66"/>
      <c r="D120" s="66"/>
      <c r="E120" s="65"/>
      <c r="F120" s="65"/>
      <c r="G120" s="65"/>
      <c r="H120" s="65"/>
      <c r="I120" s="65"/>
      <c r="J120" s="65"/>
    </row>
    <row r="121" spans="1:10" s="57" customFormat="1" ht="12.75">
      <c r="A121" s="65"/>
      <c r="B121" s="65"/>
      <c r="C121" s="66"/>
      <c r="D121" s="66"/>
      <c r="E121" s="65"/>
      <c r="F121" s="65"/>
      <c r="G121" s="65"/>
      <c r="H121" s="65"/>
      <c r="I121" s="65"/>
      <c r="J121" s="65"/>
    </row>
    <row r="122" spans="1:10" s="57" customFormat="1" ht="12.75">
      <c r="A122" s="65"/>
      <c r="B122" s="65"/>
      <c r="C122" s="66"/>
      <c r="D122" s="66"/>
      <c r="E122" s="65"/>
      <c r="F122" s="65"/>
      <c r="G122" s="65"/>
      <c r="H122" s="65"/>
      <c r="I122" s="65"/>
      <c r="J122" s="65"/>
    </row>
    <row r="123" spans="1:10" s="57" customFormat="1" ht="12.75">
      <c r="A123" s="65"/>
      <c r="B123" s="65"/>
      <c r="C123" s="66"/>
      <c r="D123" s="66"/>
      <c r="E123" s="65"/>
      <c r="F123" s="65"/>
      <c r="G123" s="65"/>
      <c r="H123" s="65"/>
      <c r="I123" s="65"/>
      <c r="J123" s="65"/>
    </row>
    <row r="124" spans="1:10" s="57" customFormat="1" ht="12.75">
      <c r="A124" s="65"/>
      <c r="B124" s="65"/>
      <c r="C124" s="66"/>
      <c r="D124" s="66"/>
      <c r="E124" s="65"/>
      <c r="F124" s="65"/>
      <c r="G124" s="65"/>
      <c r="H124" s="65"/>
      <c r="I124" s="65"/>
      <c r="J124" s="65"/>
    </row>
    <row r="125" spans="1:10" s="57" customFormat="1" ht="12.75">
      <c r="A125" s="65"/>
      <c r="B125" s="65"/>
      <c r="C125" s="66"/>
      <c r="D125" s="66"/>
      <c r="E125" s="65"/>
      <c r="F125" s="65"/>
      <c r="G125" s="65"/>
      <c r="H125" s="65"/>
      <c r="I125" s="65"/>
      <c r="J125" s="65"/>
    </row>
  </sheetData>
  <sheetProtection selectLockedCells="1" selectUnlockedCells="1"/>
  <mergeCells count="3">
    <mergeCell ref="A1:C1"/>
    <mergeCell ref="I1:J1"/>
    <mergeCell ref="A2:C2"/>
  </mergeCells>
  <printOptions/>
  <pageMargins left="0.3472222222222222" right="0.23194444444444445" top="1.0527777777777778" bottom="1.0527777777777778" header="0.7875" footer="0.7875"/>
  <pageSetup horizontalDpi="300" verticalDpi="300" orientation="portrait" paperSize="9" scale="75"/>
  <headerFooter alignWithMargins="0">
    <oddHeader>&amp;C&amp;"Times New Roman,Normale"&amp;12&amp;A&amp;R&amp;"Times New Roman,Normale"&amp;12PREVENTIVO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22" sqref="I22"/>
    </sheetView>
  </sheetViews>
  <sheetFormatPr defaultColWidth="9.140625" defaultRowHeight="12.75"/>
  <cols>
    <col min="1" max="1" width="17.8515625" style="0" customWidth="1"/>
    <col min="2" max="2" width="13.140625" style="0" customWidth="1"/>
    <col min="3" max="3" width="13.28125" style="0" customWidth="1"/>
    <col min="4" max="4" width="12.57421875" style="0" customWidth="1"/>
    <col min="5" max="5" width="4.140625" style="0" customWidth="1"/>
    <col min="6" max="6" width="12.140625" style="0" customWidth="1"/>
    <col min="7" max="7" width="15.00390625" style="0" customWidth="1"/>
    <col min="8" max="8" width="14.57421875" style="0" customWidth="1"/>
    <col min="9" max="9" width="54.7109375" style="0" customWidth="1"/>
    <col min="10" max="10" width="12.7109375" style="0" customWidth="1"/>
    <col min="11" max="11" width="13.28125" style="0" customWidth="1"/>
  </cols>
  <sheetData>
    <row r="1" ht="12.75">
      <c r="A1" s="67" t="s">
        <v>58</v>
      </c>
    </row>
    <row r="2" ht="12.75" customHeight="1">
      <c r="A2" s="67"/>
    </row>
    <row r="3" spans="1:3" ht="12.75">
      <c r="A3" s="67" t="s">
        <v>59</v>
      </c>
      <c r="B3" s="67"/>
      <c r="C3" s="67"/>
    </row>
    <row r="4" ht="12.75" customHeight="1">
      <c r="A4" s="67"/>
    </row>
    <row r="5" spans="1:8" ht="12.75">
      <c r="A5" s="68" t="s">
        <v>60</v>
      </c>
      <c r="B5" s="69" t="s">
        <v>61</v>
      </c>
      <c r="C5" s="69" t="s">
        <v>62</v>
      </c>
      <c r="D5" s="70" t="s">
        <v>63</v>
      </c>
      <c r="F5" s="71" t="s">
        <v>64</v>
      </c>
      <c r="G5" s="71"/>
      <c r="H5" s="71" t="s">
        <v>65</v>
      </c>
    </row>
    <row r="6" spans="1:8" ht="12.75">
      <c r="A6" s="72"/>
      <c r="B6" s="73"/>
      <c r="C6" s="74"/>
      <c r="D6" s="75"/>
      <c r="F6" s="72"/>
      <c r="G6" s="72"/>
      <c r="H6" s="72"/>
    </row>
    <row r="7" spans="1:8" ht="12.75">
      <c r="A7" s="76" t="s">
        <v>66</v>
      </c>
      <c r="B7" s="73"/>
      <c r="C7" s="74"/>
      <c r="D7" s="77"/>
      <c r="F7" s="78"/>
      <c r="G7" s="78"/>
      <c r="H7" s="78"/>
    </row>
    <row r="8" spans="1:8" ht="12.75">
      <c r="A8" s="78"/>
      <c r="B8" s="79"/>
      <c r="C8" s="80"/>
      <c r="D8" s="77">
        <v>45000</v>
      </c>
      <c r="F8" s="81">
        <v>0.4</v>
      </c>
      <c r="G8" s="82"/>
      <c r="H8" s="82">
        <f>+D8*F8</f>
        <v>18000</v>
      </c>
    </row>
    <row r="9" spans="1:9" ht="12.75">
      <c r="A9" s="78"/>
      <c r="B9" s="79"/>
      <c r="C9" s="80"/>
      <c r="D9" s="77">
        <v>40000</v>
      </c>
      <c r="F9" s="83">
        <v>0.1</v>
      </c>
      <c r="G9" s="82"/>
      <c r="H9" s="82">
        <f>+D9*F9</f>
        <v>4000</v>
      </c>
      <c r="I9" s="84"/>
    </row>
    <row r="10" spans="1:8" ht="12.75">
      <c r="A10" s="78"/>
      <c r="B10" s="79"/>
      <c r="C10" s="80"/>
      <c r="D10" s="77">
        <v>51000</v>
      </c>
      <c r="F10" s="81">
        <v>0.025</v>
      </c>
      <c r="G10" s="82"/>
      <c r="H10" s="82">
        <f>+D10*F10</f>
        <v>1275</v>
      </c>
    </row>
    <row r="11" spans="1:8" ht="12.75">
      <c r="A11" s="78"/>
      <c r="B11" s="79"/>
      <c r="C11" s="80"/>
      <c r="D11" s="77"/>
      <c r="F11" s="81"/>
      <c r="G11" s="82"/>
      <c r="H11" s="82"/>
    </row>
    <row r="12" spans="1:8" ht="12.75">
      <c r="A12" s="85"/>
      <c r="B12" s="86"/>
      <c r="C12" s="87"/>
      <c r="D12" s="88"/>
      <c r="E12" s="84"/>
      <c r="F12" s="85"/>
      <c r="G12" s="89"/>
      <c r="H12" s="89"/>
    </row>
    <row r="13" spans="1:8" ht="12.75">
      <c r="A13" s="78"/>
      <c r="B13" s="79"/>
      <c r="C13" s="80"/>
      <c r="D13" s="77"/>
      <c r="F13" s="78"/>
      <c r="G13" s="78"/>
      <c r="H13" s="78"/>
    </row>
    <row r="14" spans="1:8" ht="12.75">
      <c r="A14" s="76" t="s">
        <v>67</v>
      </c>
      <c r="B14" s="79"/>
      <c r="C14" s="80"/>
      <c r="D14" s="77"/>
      <c r="F14" s="78"/>
      <c r="G14" s="78"/>
      <c r="H14" s="78"/>
    </row>
    <row r="15" spans="1:9" ht="12.75">
      <c r="A15" s="78">
        <v>8249</v>
      </c>
      <c r="B15" s="79" t="s">
        <v>68</v>
      </c>
      <c r="C15" s="80" t="s">
        <v>69</v>
      </c>
      <c r="D15" s="77">
        <v>42441.04</v>
      </c>
      <c r="F15" s="81">
        <v>0.2</v>
      </c>
      <c r="G15" s="82"/>
      <c r="H15" s="82">
        <f>+D15*F15</f>
        <v>8488.208</v>
      </c>
      <c r="I15" s="84" t="s">
        <v>70</v>
      </c>
    </row>
    <row r="16" spans="1:9" ht="12.75">
      <c r="A16" s="78"/>
      <c r="B16" s="79" t="s">
        <v>71</v>
      </c>
      <c r="C16" s="80" t="s">
        <v>72</v>
      </c>
      <c r="D16" s="77">
        <v>33255</v>
      </c>
      <c r="F16" s="81">
        <v>0.2</v>
      </c>
      <c r="G16" s="82"/>
      <c r="H16" s="82">
        <f>+D16*F16</f>
        <v>6651</v>
      </c>
      <c r="I16" s="84" t="s">
        <v>73</v>
      </c>
    </row>
    <row r="17" spans="1:9" ht="12.75">
      <c r="A17" s="78">
        <v>8250</v>
      </c>
      <c r="B17" s="79" t="s">
        <v>74</v>
      </c>
      <c r="C17" s="80" t="s">
        <v>75</v>
      </c>
      <c r="D17" s="77">
        <v>38000</v>
      </c>
      <c r="F17" s="81">
        <v>0.1</v>
      </c>
      <c r="G17" s="82"/>
      <c r="H17" s="82">
        <f>+D17*F17</f>
        <v>3800</v>
      </c>
      <c r="I17" s="84" t="s">
        <v>76</v>
      </c>
    </row>
    <row r="18" spans="1:9" ht="12.75">
      <c r="A18" s="78"/>
      <c r="B18" s="79" t="s">
        <v>77</v>
      </c>
      <c r="C18" s="80"/>
      <c r="D18" s="77">
        <v>52000</v>
      </c>
      <c r="F18" s="81">
        <v>0.5</v>
      </c>
      <c r="G18" s="82"/>
      <c r="H18" s="82">
        <f>+D18*F18</f>
        <v>26000</v>
      </c>
      <c r="I18" s="90" t="s">
        <v>78</v>
      </c>
    </row>
    <row r="19" spans="1:8" ht="12.75">
      <c r="A19" s="91"/>
      <c r="B19" s="86"/>
      <c r="C19" s="87"/>
      <c r="D19" s="92"/>
      <c r="E19" s="84"/>
      <c r="F19" s="85" t="s">
        <v>79</v>
      </c>
      <c r="G19" s="89">
        <f>SUM(G7:G18)</f>
        <v>0</v>
      </c>
      <c r="H19" s="89">
        <f>SUM(H7:H18)</f>
        <v>68214.208</v>
      </c>
    </row>
    <row r="20" spans="1:8" ht="12.75">
      <c r="A20" s="93"/>
      <c r="B20" s="94"/>
      <c r="C20" s="95"/>
      <c r="D20" s="93"/>
      <c r="F20" s="93"/>
      <c r="G20" s="93"/>
      <c r="H20" s="93"/>
    </row>
    <row r="21" spans="1:8" ht="34.5" customHeight="1">
      <c r="A21" s="96" t="s">
        <v>80</v>
      </c>
      <c r="B21" s="96"/>
      <c r="C21" s="96"/>
      <c r="D21" s="96"/>
      <c r="E21" s="96"/>
      <c r="F21" s="96"/>
      <c r="G21" s="97">
        <f>+G19</f>
        <v>0</v>
      </c>
      <c r="H21" s="97">
        <f>+H19</f>
        <v>68214.208</v>
      </c>
    </row>
    <row r="23" ht="12.75">
      <c r="A23" s="98"/>
    </row>
  </sheetData>
  <sheetProtection selectLockedCells="1" selectUnlockedCells="1"/>
  <mergeCells count="2">
    <mergeCell ref="A3:C3"/>
    <mergeCell ref="A21:F21"/>
  </mergeCells>
  <printOptions/>
  <pageMargins left="0.3423611111111111" right="0.23194444444444445" top="1.0527777777777778" bottom="1.0527777777777778" header="0.7875" footer="0.7875"/>
  <pageSetup firstPageNumber="1" useFirstPageNumber="1" horizontalDpi="300" verticalDpi="300" orientation="portrait" paperSize="9" scale="85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Ausl8</cp:lastModifiedBy>
  <cp:lastPrinted>2015-12-04T12:28:19Z</cp:lastPrinted>
  <dcterms:created xsi:type="dcterms:W3CDTF">2014-02-03T13:12:27Z</dcterms:created>
  <dcterms:modified xsi:type="dcterms:W3CDTF">2015-12-30T10:34:51Z</dcterms:modified>
  <cp:category/>
  <cp:version/>
  <cp:contentType/>
  <cp:contentStatus/>
  <cp:revision>27</cp:revision>
</cp:coreProperties>
</file>